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autoCompressPictures="0"/>
  <bookViews>
    <workbookView xWindow="0" yWindow="720" windowWidth="24735" windowHeight="11100" tabRatio="788" activeTab="10"/>
  </bookViews>
  <sheets>
    <sheet name="Janvier" sheetId="14" r:id="rId1"/>
    <sheet name="Février" sheetId="15" r:id="rId2"/>
    <sheet name="Mars" sheetId="16" r:id="rId3"/>
    <sheet name="Avril" sheetId="17" r:id="rId4"/>
    <sheet name="Mai" sheetId="18" r:id="rId5"/>
    <sheet name="Juin" sheetId="19" r:id="rId6"/>
    <sheet name="Juillet" sheetId="20" r:id="rId7"/>
    <sheet name="Août" sheetId="21" r:id="rId8"/>
    <sheet name="Septembre" sheetId="22" r:id="rId9"/>
    <sheet name="Octobre" sheetId="23" r:id="rId10"/>
    <sheet name="Novembre" sheetId="24" r:id="rId11"/>
    <sheet name="Décembre" sheetId="25" r:id="rId12"/>
  </sheets>
  <definedNames>
    <definedName name="AnnéeCalendrier">Janvier!$K$5</definedName>
    <definedName name="DébutSemaine">Janvier!$L$5</definedName>
    <definedName name="JoursEtSemaines">{0,1,2,3,4,5,6} + {0;1;2;3;4;5}*7</definedName>
    <definedName name="_xlnm.Print_Area" localSheetId="7">Août!$A:$I</definedName>
    <definedName name="_xlnm.Print_Area" localSheetId="3">Avril!$A:$I</definedName>
    <definedName name="_xlnm.Print_Area" localSheetId="11">Décembre!$A:$I</definedName>
    <definedName name="_xlnm.Print_Area" localSheetId="1">Février!$A:$I</definedName>
    <definedName name="_xlnm.Print_Area" localSheetId="0">Janvier!$A:$I</definedName>
    <definedName name="_xlnm.Print_Area" localSheetId="6">Juillet!$A:$I</definedName>
    <definedName name="_xlnm.Print_Area" localSheetId="5">Juin!$A:$I</definedName>
    <definedName name="_xlnm.Print_Area" localSheetId="4">Mai!$A:$I</definedName>
    <definedName name="_xlnm.Print_Area" localSheetId="2">Mars!$A:$I</definedName>
    <definedName name="_xlnm.Print_Area" localSheetId="10">Novembre!$A:$I</definedName>
    <definedName name="_xlnm.Print_Area" localSheetId="9">Octobre!$A:$I</definedName>
    <definedName name="_xlnm.Print_Area" localSheetId="8">Septembre!$A:$I</definedName>
    <definedName name="ZoneTitreColonne1...H12.1">Janvier!$B$3</definedName>
    <definedName name="ZoneTitreColonne1...H12.10">Octobre!$B$3</definedName>
    <definedName name="ZoneTitreColonne1...H12.11">Novembre!$B$3</definedName>
    <definedName name="ZoneTitreColonne1...H12.12">Décembre!$B$3</definedName>
    <definedName name="ZoneTitreColonne1...H12.2">Février!$B$3</definedName>
    <definedName name="ZoneTitreColonne1...H12.3">Mars!$B$3</definedName>
    <definedName name="ZoneTitreColonne1...H12.4">Avril!$B$3</definedName>
    <definedName name="ZoneTitreColonne1...H12.5">Mai!$B$3</definedName>
    <definedName name="ZoneTitreColonne1...H12.6">Juin!$B$3</definedName>
    <definedName name="ZoneTitreColonne1...H12.7">Juillet!$B$3</definedName>
    <definedName name="ZoneTitreColonne1...H12.8">Août!$B$3</definedName>
    <definedName name="ZoneTitreColonne1...H12.9">Septembre!$B$3</definedName>
    <definedName name="ZoneTitreColonne2...C14.1">Janvier!$B$3</definedName>
    <definedName name="ZoneTitreColonne2...C14.10">Octobre!$B$3</definedName>
    <definedName name="ZoneTitreColonne2...C14.11">Novembre!$B$3</definedName>
    <definedName name="ZoneTitreColonne2...C14.12">Décembre!$B$3</definedName>
    <definedName name="ZoneTitreColonne2...C14.2">Février!$B$3</definedName>
    <definedName name="ZoneTitreColonne2...C14.3">Mars!$B$3</definedName>
    <definedName name="ZoneTitreColonne2...C14.4">Avril!$B$3</definedName>
    <definedName name="ZoneTitreColonne2...C14.5">Mai!$B$3</definedName>
    <definedName name="ZoneTitreColonne2...C14.6">Juin!$B$3</definedName>
    <definedName name="ZoneTitreColonne2...C14.7">Juillet!$B$3</definedName>
    <definedName name="ZoneTitreColonne2...C14.8">Août!$B$3</definedName>
    <definedName name="ZoneTitreColonne2...C14.9">Septembre!$B$3</definedName>
    <definedName name="ZoneTitreLigne1..K3">Janvier!$K$4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2" i="15" l="1"/>
  <c r="B2" i="16"/>
  <c r="B2" i="17"/>
  <c r="B2" i="18"/>
  <c r="B2" i="19"/>
  <c r="B2" i="20"/>
  <c r="B2" i="21"/>
  <c r="B2" i="22"/>
  <c r="B2" i="23"/>
  <c r="B2" i="24"/>
  <c r="B2" i="25"/>
  <c r="B14" i="15" a="1"/>
  <c r="C14" i="15" s="1"/>
  <c r="F12" i="15"/>
  <c r="B12" i="15"/>
  <c r="B12" i="15" a="1"/>
  <c r="G12" i="15" s="1"/>
  <c r="B10" i="15" a="1"/>
  <c r="G10" i="15" s="1"/>
  <c r="F8" i="15"/>
  <c r="D8" i="15"/>
  <c r="B8" i="15" a="1"/>
  <c r="G8" i="15" s="1"/>
  <c r="H6" i="15"/>
  <c r="D6" i="15"/>
  <c r="B6" i="15" a="1"/>
  <c r="G6" i="15" s="1"/>
  <c r="H4" i="15"/>
  <c r="D4" i="15"/>
  <c r="B4" i="15"/>
  <c r="B4" i="15" a="1"/>
  <c r="G4" i="15" s="1"/>
  <c r="C14" i="16"/>
  <c r="B14" i="16" a="1"/>
  <c r="B14" i="16" s="1"/>
  <c r="G12" i="16"/>
  <c r="C12" i="16"/>
  <c r="B12" i="16" a="1"/>
  <c r="C10" i="16"/>
  <c r="B10" i="16" a="1"/>
  <c r="G10" i="16" s="1"/>
  <c r="G8" i="16"/>
  <c r="B8" i="16" a="1"/>
  <c r="C8" i="16" s="1"/>
  <c r="B6" i="16" a="1"/>
  <c r="G6" i="16" s="1"/>
  <c r="B4" i="16" a="1"/>
  <c r="G4" i="16" s="1"/>
  <c r="B14" i="17" a="1"/>
  <c r="C14" i="17" s="1"/>
  <c r="B12" i="17" a="1"/>
  <c r="G12" i="17" s="1"/>
  <c r="H10" i="17"/>
  <c r="D10" i="17"/>
  <c r="B10" i="17" a="1"/>
  <c r="G10" i="17" s="1"/>
  <c r="F8" i="17"/>
  <c r="D8" i="17"/>
  <c r="B8" i="17"/>
  <c r="B8" i="17" a="1"/>
  <c r="G8" i="17" s="1"/>
  <c r="H6" i="17"/>
  <c r="B6" i="17" a="1"/>
  <c r="G6" i="17" s="1"/>
  <c r="H4" i="17"/>
  <c r="F4" i="17"/>
  <c r="D4" i="17"/>
  <c r="B4" i="17"/>
  <c r="B4" i="17" a="1"/>
  <c r="G4" i="17" s="1"/>
  <c r="B14" i="18" a="1"/>
  <c r="B14" i="18" s="1"/>
  <c r="B12" i="18" a="1"/>
  <c r="B10" i="18" a="1"/>
  <c r="B8" i="18" a="1"/>
  <c r="B6" i="18" a="1"/>
  <c r="B4" i="18" a="1"/>
  <c r="B14" i="19"/>
  <c r="B14" i="19" a="1"/>
  <c r="C14" i="19" s="1"/>
  <c r="B12" i="19" a="1"/>
  <c r="G12" i="19" s="1"/>
  <c r="F10" i="19"/>
  <c r="B10" i="19" a="1"/>
  <c r="G10" i="19" s="1"/>
  <c r="D8" i="19"/>
  <c r="B8" i="19" a="1"/>
  <c r="G8" i="19" s="1"/>
  <c r="B6" i="19" a="1"/>
  <c r="G6" i="19" s="1"/>
  <c r="B4" i="19" a="1"/>
  <c r="H4" i="19" s="1"/>
  <c r="B14" i="20" a="1"/>
  <c r="C14" i="20" s="1"/>
  <c r="F12" i="20"/>
  <c r="B12" i="20"/>
  <c r="B12" i="20" a="1"/>
  <c r="G12" i="20" s="1"/>
  <c r="B10" i="20" a="1"/>
  <c r="G10" i="20" s="1"/>
  <c r="F8" i="20"/>
  <c r="B8" i="20" a="1"/>
  <c r="G8" i="20" s="1"/>
  <c r="B6" i="20" a="1"/>
  <c r="G6" i="20" s="1"/>
  <c r="H4" i="20"/>
  <c r="D4" i="20"/>
  <c r="B4" i="20"/>
  <c r="B4" i="20" a="1"/>
  <c r="G4" i="20" s="1"/>
  <c r="B14" i="21" a="1"/>
  <c r="B14" i="21" s="1"/>
  <c r="B12" i="21" a="1"/>
  <c r="H12" i="21" s="1"/>
  <c r="C10" i="21"/>
  <c r="B10" i="21" a="1"/>
  <c r="B8" i="21" a="1"/>
  <c r="G8" i="21" s="1"/>
  <c r="C6" i="21"/>
  <c r="B6" i="21" a="1"/>
  <c r="G6" i="21" s="1"/>
  <c r="G4" i="21"/>
  <c r="C4" i="21"/>
  <c r="B4" i="21" a="1"/>
  <c r="B14" i="22" a="1"/>
  <c r="C14" i="22" s="1"/>
  <c r="F12" i="22"/>
  <c r="B12" i="22"/>
  <c r="B12" i="22" a="1"/>
  <c r="G12" i="22" s="1"/>
  <c r="B10" i="22" a="1"/>
  <c r="G10" i="22" s="1"/>
  <c r="F8" i="22"/>
  <c r="D8" i="22"/>
  <c r="B8" i="22" a="1"/>
  <c r="G8" i="22" s="1"/>
  <c r="B6" i="22" a="1"/>
  <c r="G6" i="22" s="1"/>
  <c r="H4" i="22"/>
  <c r="B4" i="22"/>
  <c r="B4" i="22" a="1"/>
  <c r="G4" i="22" s="1"/>
  <c r="B14" i="23" a="1"/>
  <c r="B14" i="23" s="1"/>
  <c r="B12" i="23" a="1"/>
  <c r="B10" i="23" a="1"/>
  <c r="B8" i="23" a="1"/>
  <c r="B6" i="23" a="1"/>
  <c r="B4" i="23" a="1"/>
  <c r="B14" i="24" a="1"/>
  <c r="C14" i="24" s="1"/>
  <c r="H12" i="24"/>
  <c r="D12" i="24"/>
  <c r="B12" i="24" a="1"/>
  <c r="G12" i="24" s="1"/>
  <c r="B10" i="24"/>
  <c r="B10" i="24" a="1"/>
  <c r="G10" i="24" s="1"/>
  <c r="H8" i="24"/>
  <c r="D8" i="24"/>
  <c r="B8" i="24" a="1"/>
  <c r="G8" i="24" s="1"/>
  <c r="F6" i="24"/>
  <c r="B6" i="24"/>
  <c r="B6" i="24" a="1"/>
  <c r="G6" i="24" s="1"/>
  <c r="B4" i="24" a="1"/>
  <c r="G4" i="24" s="1"/>
  <c r="B14" i="25" a="1"/>
  <c r="B14" i="25" s="1"/>
  <c r="B12" i="25" a="1"/>
  <c r="G12" i="25" s="1"/>
  <c r="B10" i="25" a="1"/>
  <c r="G10" i="25" s="1"/>
  <c r="C8" i="25"/>
  <c r="B8" i="25" a="1"/>
  <c r="G8" i="25" s="1"/>
  <c r="B6" i="25" a="1"/>
  <c r="G6" i="25" s="1"/>
  <c r="C4" i="25"/>
  <c r="B4" i="25" a="1"/>
  <c r="G4" i="25" s="1"/>
  <c r="B14" i="14"/>
  <c r="B14" i="14" a="1"/>
  <c r="C14" i="14" s="1"/>
  <c r="B12" i="14" a="1"/>
  <c r="G12" i="14" s="1"/>
  <c r="F10" i="14"/>
  <c r="D10" i="14"/>
  <c r="B10" i="14" a="1"/>
  <c r="G10" i="14" s="1"/>
  <c r="B8" i="14" a="1"/>
  <c r="G8" i="14" s="1"/>
  <c r="H6" i="14"/>
  <c r="D6" i="14"/>
  <c r="B6" i="14" a="1"/>
  <c r="G6" i="14" s="1"/>
  <c r="H4" i="14"/>
  <c r="D4" i="14"/>
  <c r="B4" i="14"/>
  <c r="B4" i="14" a="1"/>
  <c r="G4" i="14" s="1"/>
  <c r="B2" i="14"/>
  <c r="F4" i="14" l="1"/>
  <c r="B8" i="14"/>
  <c r="H10" i="14"/>
  <c r="C14" i="25"/>
  <c r="D6" i="24"/>
  <c r="F12" i="24"/>
  <c r="B6" i="22"/>
  <c r="H8" i="22"/>
  <c r="D12" i="22"/>
  <c r="B6" i="20"/>
  <c r="H8" i="20"/>
  <c r="D12" i="20"/>
  <c r="B8" i="19"/>
  <c r="H10" i="19"/>
  <c r="F10" i="17"/>
  <c r="B14" i="17"/>
  <c r="B6" i="15"/>
  <c r="H8" i="15"/>
  <c r="D12" i="15"/>
  <c r="F8" i="14"/>
  <c r="B12" i="14"/>
  <c r="C10" i="25"/>
  <c r="B4" i="24"/>
  <c r="H6" i="24"/>
  <c r="D10" i="24"/>
  <c r="F6" i="22"/>
  <c r="B10" i="22"/>
  <c r="H12" i="22"/>
  <c r="F6" i="20"/>
  <c r="B10" i="20"/>
  <c r="H12" i="20"/>
  <c r="F8" i="19"/>
  <c r="B12" i="19"/>
  <c r="C4" i="16"/>
  <c r="F6" i="15"/>
  <c r="B10" i="15"/>
  <c r="H12" i="15"/>
  <c r="B6" i="14"/>
  <c r="H8" i="14"/>
  <c r="D12" i="14"/>
  <c r="D4" i="24"/>
  <c r="F10" i="24"/>
  <c r="B14" i="24"/>
  <c r="H6" i="22"/>
  <c r="D10" i="22"/>
  <c r="H6" i="20"/>
  <c r="D10" i="20"/>
  <c r="H8" i="19"/>
  <c r="D12" i="19"/>
  <c r="B12" i="17"/>
  <c r="D10" i="15"/>
  <c r="D8" i="14"/>
  <c r="D6" i="20"/>
  <c r="F12" i="14"/>
  <c r="C6" i="25"/>
  <c r="F4" i="24"/>
  <c r="B8" i="24"/>
  <c r="H10" i="24"/>
  <c r="D4" i="22"/>
  <c r="F10" i="22"/>
  <c r="B14" i="22"/>
  <c r="C8" i="21"/>
  <c r="F10" i="20"/>
  <c r="B14" i="20"/>
  <c r="F12" i="19"/>
  <c r="B6" i="17"/>
  <c r="H8" i="17"/>
  <c r="D12" i="17"/>
  <c r="F10" i="15"/>
  <c r="B14" i="15"/>
  <c r="D6" i="22"/>
  <c r="F6" i="14"/>
  <c r="B10" i="14"/>
  <c r="H12" i="14"/>
  <c r="C12" i="25"/>
  <c r="H4" i="24"/>
  <c r="F4" i="22"/>
  <c r="B8" i="22"/>
  <c r="H10" i="22"/>
  <c r="F4" i="20"/>
  <c r="B8" i="20"/>
  <c r="H10" i="20"/>
  <c r="B10" i="19"/>
  <c r="H12" i="19"/>
  <c r="D6" i="17"/>
  <c r="F12" i="17"/>
  <c r="C6" i="16"/>
  <c r="F4" i="15"/>
  <c r="B8" i="15"/>
  <c r="H10" i="15"/>
  <c r="F8" i="24"/>
  <c r="B12" i="24"/>
  <c r="D8" i="20"/>
  <c r="D10" i="19"/>
  <c r="F6" i="17"/>
  <c r="B10" i="17"/>
  <c r="H12" i="17"/>
  <c r="H4" i="23"/>
  <c r="F4" i="23"/>
  <c r="D4" i="23"/>
  <c r="B4" i="23"/>
  <c r="E4" i="23"/>
  <c r="H6" i="23"/>
  <c r="F6" i="23"/>
  <c r="D6" i="23"/>
  <c r="B6" i="23"/>
  <c r="E6" i="23"/>
  <c r="H8" i="23"/>
  <c r="F8" i="23"/>
  <c r="D8" i="23"/>
  <c r="B8" i="23"/>
  <c r="E8" i="23"/>
  <c r="H10" i="23"/>
  <c r="F10" i="23"/>
  <c r="D10" i="23"/>
  <c r="B10" i="23"/>
  <c r="E10" i="23"/>
  <c r="H12" i="23"/>
  <c r="F12" i="23"/>
  <c r="D12" i="23"/>
  <c r="B12" i="23"/>
  <c r="E12" i="23"/>
  <c r="H4" i="25"/>
  <c r="F4" i="25"/>
  <c r="D4" i="25"/>
  <c r="B4" i="25"/>
  <c r="E4" i="25"/>
  <c r="H6" i="25"/>
  <c r="F6" i="25"/>
  <c r="D6" i="25"/>
  <c r="B6" i="25"/>
  <c r="E6" i="25"/>
  <c r="H8" i="25"/>
  <c r="F8" i="25"/>
  <c r="D8" i="25"/>
  <c r="B8" i="25"/>
  <c r="E8" i="25"/>
  <c r="H10" i="25"/>
  <c r="F10" i="25"/>
  <c r="D10" i="25"/>
  <c r="B10" i="25"/>
  <c r="E10" i="25"/>
  <c r="H12" i="25"/>
  <c r="F12" i="25"/>
  <c r="D12" i="25"/>
  <c r="B12" i="25"/>
  <c r="E12" i="25"/>
  <c r="C4" i="23"/>
  <c r="G4" i="23"/>
  <c r="C6" i="23"/>
  <c r="G6" i="23"/>
  <c r="C8" i="23"/>
  <c r="G8" i="23"/>
  <c r="C10" i="23"/>
  <c r="G10" i="23"/>
  <c r="C12" i="23"/>
  <c r="G12" i="23"/>
  <c r="C14" i="23"/>
  <c r="H4" i="21"/>
  <c r="F4" i="21"/>
  <c r="D4" i="21"/>
  <c r="B4" i="21"/>
  <c r="E4" i="21"/>
  <c r="H6" i="21"/>
  <c r="F6" i="21"/>
  <c r="D6" i="21"/>
  <c r="B6" i="21"/>
  <c r="E6" i="21"/>
  <c r="H8" i="21"/>
  <c r="F8" i="21"/>
  <c r="D8" i="21"/>
  <c r="B8" i="21"/>
  <c r="E8" i="21"/>
  <c r="H10" i="21"/>
  <c r="F10" i="21"/>
  <c r="D10" i="21"/>
  <c r="B10" i="21"/>
  <c r="G10" i="21"/>
  <c r="E10" i="21"/>
  <c r="C12" i="21"/>
  <c r="E12" i="21"/>
  <c r="G12" i="21"/>
  <c r="C14" i="21"/>
  <c r="C4" i="19"/>
  <c r="E4" i="19"/>
  <c r="G4" i="19"/>
  <c r="C6" i="19"/>
  <c r="E6" i="19"/>
  <c r="H6" i="19"/>
  <c r="H4" i="18"/>
  <c r="F4" i="18"/>
  <c r="D4" i="18"/>
  <c r="B4" i="18"/>
  <c r="E4" i="18"/>
  <c r="H6" i="18"/>
  <c r="F6" i="18"/>
  <c r="D6" i="18"/>
  <c r="B6" i="18"/>
  <c r="E6" i="18"/>
  <c r="H8" i="18"/>
  <c r="F8" i="18"/>
  <c r="D8" i="18"/>
  <c r="B8" i="18"/>
  <c r="E8" i="18"/>
  <c r="H10" i="18"/>
  <c r="F10" i="18"/>
  <c r="D10" i="18"/>
  <c r="B10" i="18"/>
  <c r="E10" i="18"/>
  <c r="H12" i="18"/>
  <c r="F12" i="18"/>
  <c r="D12" i="18"/>
  <c r="B12" i="18"/>
  <c r="E12" i="18"/>
  <c r="C4" i="14"/>
  <c r="E4" i="14"/>
  <c r="C6" i="14"/>
  <c r="E6" i="14"/>
  <c r="C8" i="14"/>
  <c r="E8" i="14"/>
  <c r="C10" i="14"/>
  <c r="E10" i="14"/>
  <c r="C12" i="14"/>
  <c r="E12" i="14"/>
  <c r="C4" i="24"/>
  <c r="E4" i="24"/>
  <c r="C6" i="24"/>
  <c r="E6" i="24"/>
  <c r="C8" i="24"/>
  <c r="E8" i="24"/>
  <c r="C10" i="24"/>
  <c r="E10" i="24"/>
  <c r="C12" i="24"/>
  <c r="E12" i="24"/>
  <c r="C4" i="22"/>
  <c r="E4" i="22"/>
  <c r="C6" i="22"/>
  <c r="E6" i="22"/>
  <c r="C8" i="22"/>
  <c r="E8" i="22"/>
  <c r="C10" i="22"/>
  <c r="E10" i="22"/>
  <c r="C12" i="22"/>
  <c r="E12" i="22"/>
  <c r="B12" i="21"/>
  <c r="D12" i="21"/>
  <c r="F12" i="21"/>
  <c r="C4" i="20"/>
  <c r="E4" i="20"/>
  <c r="C6" i="20"/>
  <c r="E6" i="20"/>
  <c r="C8" i="20"/>
  <c r="E8" i="20"/>
  <c r="C10" i="20"/>
  <c r="E10" i="20"/>
  <c r="C12" i="20"/>
  <c r="E12" i="20"/>
  <c r="B4" i="19"/>
  <c r="D4" i="19"/>
  <c r="F4" i="19"/>
  <c r="B6" i="19"/>
  <c r="D6" i="19"/>
  <c r="F6" i="19"/>
  <c r="C4" i="18"/>
  <c r="G4" i="18"/>
  <c r="C6" i="18"/>
  <c r="G6" i="18"/>
  <c r="C8" i="18"/>
  <c r="G8" i="18"/>
  <c r="C10" i="18"/>
  <c r="G10" i="18"/>
  <c r="C12" i="18"/>
  <c r="G12" i="18"/>
  <c r="C14" i="18"/>
  <c r="H4" i="16"/>
  <c r="F4" i="16"/>
  <c r="D4" i="16"/>
  <c r="B4" i="16"/>
  <c r="E4" i="16"/>
  <c r="H6" i="16"/>
  <c r="F6" i="16"/>
  <c r="D6" i="16"/>
  <c r="B6" i="16"/>
  <c r="E6" i="16"/>
  <c r="H8" i="16"/>
  <c r="F8" i="16"/>
  <c r="D8" i="16"/>
  <c r="B8" i="16"/>
  <c r="E8" i="16"/>
  <c r="H10" i="16"/>
  <c r="F10" i="16"/>
  <c r="D10" i="16"/>
  <c r="B10" i="16"/>
  <c r="E10" i="16"/>
  <c r="H12" i="16"/>
  <c r="F12" i="16"/>
  <c r="D12" i="16"/>
  <c r="B12" i="16"/>
  <c r="E12" i="16"/>
  <c r="C8" i="19"/>
  <c r="E8" i="19"/>
  <c r="C10" i="19"/>
  <c r="E10" i="19"/>
  <c r="C12" i="19"/>
  <c r="E12" i="19"/>
  <c r="C4" i="17"/>
  <c r="E4" i="17"/>
  <c r="C6" i="17"/>
  <c r="E6" i="17"/>
  <c r="C8" i="17"/>
  <c r="E8" i="17"/>
  <c r="C10" i="17"/>
  <c r="E10" i="17"/>
  <c r="C12" i="17"/>
  <c r="E12" i="17"/>
  <c r="C4" i="15"/>
  <c r="E4" i="15"/>
  <c r="C6" i="15"/>
  <c r="E6" i="15"/>
  <c r="C8" i="15"/>
  <c r="E8" i="15"/>
  <c r="C10" i="15"/>
  <c r="E10" i="15"/>
  <c r="C12" i="15"/>
  <c r="E12" i="15"/>
  <c r="B3" i="24"/>
  <c r="B3" i="23"/>
  <c r="B3" i="22"/>
  <c r="B3" i="21"/>
  <c r="B3" i="20"/>
  <c r="B3" i="19" l="1"/>
  <c r="B3" i="18"/>
  <c r="B3" i="17"/>
  <c r="B3" i="16" l="1"/>
  <c r="B3" i="25" l="1"/>
  <c r="B3" i="15" l="1"/>
  <c r="G3" i="25" l="1"/>
  <c r="G3" i="24"/>
  <c r="G3" i="23"/>
  <c r="H3" i="22"/>
  <c r="G3" i="21"/>
  <c r="E3" i="20"/>
  <c r="H3" i="19"/>
  <c r="G3" i="18"/>
  <c r="H3" i="17"/>
  <c r="H3" i="16"/>
  <c r="H3" i="15"/>
  <c r="F3" i="18" l="1"/>
  <c r="D3" i="18"/>
  <c r="H3" i="18"/>
  <c r="D3" i="25"/>
  <c r="F3" i="25"/>
  <c r="H3" i="25"/>
  <c r="C3" i="25"/>
  <c r="E3" i="25"/>
  <c r="D3" i="24"/>
  <c r="F3" i="24"/>
  <c r="H3" i="24"/>
  <c r="C3" i="24"/>
  <c r="E3" i="24"/>
  <c r="D3" i="23"/>
  <c r="F3" i="23"/>
  <c r="H3" i="23"/>
  <c r="C3" i="23"/>
  <c r="E3" i="23"/>
  <c r="C3" i="22"/>
  <c r="E3" i="22"/>
  <c r="G3" i="22"/>
  <c r="D3" i="22"/>
  <c r="F3" i="22"/>
  <c r="D3" i="21"/>
  <c r="F3" i="21"/>
  <c r="H3" i="21"/>
  <c r="C3" i="21"/>
  <c r="E3" i="21"/>
  <c r="C3" i="20"/>
  <c r="G3" i="20"/>
  <c r="D3" i="20"/>
  <c r="F3" i="20"/>
  <c r="H3" i="20"/>
  <c r="C3" i="19"/>
  <c r="E3" i="19"/>
  <c r="G3" i="19"/>
  <c r="D3" i="19"/>
  <c r="F3" i="19"/>
  <c r="C3" i="18"/>
  <c r="E3" i="18"/>
  <c r="C3" i="17"/>
  <c r="E3" i="17"/>
  <c r="G3" i="17"/>
  <c r="D3" i="17"/>
  <c r="F3" i="17"/>
  <c r="C3" i="16"/>
  <c r="E3" i="16"/>
  <c r="G3" i="16"/>
  <c r="D3" i="16"/>
  <c r="F3" i="16"/>
  <c r="C3" i="15"/>
  <c r="E3" i="15"/>
  <c r="G3" i="15"/>
  <c r="D3" i="15"/>
  <c r="F3" i="15"/>
  <c r="B3" i="14"/>
  <c r="G3" i="14" l="1"/>
  <c r="E3" i="14"/>
  <c r="C3" i="14"/>
  <c r="H3" i="14"/>
  <c r="F3" i="14"/>
  <c r="D3" i="14"/>
</calcChain>
</file>

<file path=xl/sharedStrings.xml><?xml version="1.0" encoding="utf-8"?>
<sst xmlns="http://schemas.openxmlformats.org/spreadsheetml/2006/main" count="40" uniqueCount="13">
  <si>
    <t>Notes</t>
  </si>
  <si>
    <t xml:space="preserve"> </t>
  </si>
  <si>
    <t>Paramètres du Calendrier</t>
  </si>
  <si>
    <t>Année</t>
  </si>
  <si>
    <t>Début de la semaine</t>
  </si>
  <si>
    <t>lundi</t>
  </si>
  <si>
    <t>Conseil la matinée</t>
  </si>
  <si>
    <t>Conseil puis AG</t>
  </si>
  <si>
    <t>soutenance thèse</t>
  </si>
  <si>
    <t>HB + stagiaire</t>
  </si>
  <si>
    <t>SOUTENANCE 9h à 14h00</t>
  </si>
  <si>
    <t xml:space="preserve">Réunion </t>
  </si>
  <si>
    <t>LINA PENAGOS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</si>
</sst>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
  </numFmts>
  <fonts count="40" x14ac:knownFonts="1">
    <font>
      <sz val="11"/>
      <color theme="1" tint="0.24994659260841701"/>
      <name val="Lucida Bright"/>
      <family val="2"/>
      <scheme val="minor"/>
    </font>
    <font>
      <sz val="11"/>
      <color theme="1"/>
      <name val="Lucida Bright"/>
      <family val="2"/>
      <scheme val="minor"/>
    </font>
    <font>
      <sz val="8"/>
      <name val="Arial"/>
      <family val="2"/>
    </font>
    <font>
      <b/>
      <sz val="11"/>
      <color theme="0"/>
      <name val="Lucida Bright"/>
      <family val="2"/>
      <scheme val="minor"/>
    </font>
    <font>
      <b/>
      <sz val="14"/>
      <color theme="0"/>
      <name val="Lucida Bright"/>
      <family val="2"/>
      <scheme val="minor"/>
    </font>
    <font>
      <sz val="35"/>
      <color theme="4"/>
      <name val="Lucida Bright"/>
      <family val="2"/>
      <scheme val="minor"/>
    </font>
    <font>
      <sz val="12"/>
      <color theme="4" tint="-0.24994659260841701"/>
      <name val="Cambria"/>
      <family val="1"/>
      <scheme val="major"/>
    </font>
    <font>
      <sz val="11"/>
      <color theme="1" tint="0.34998626667073579"/>
      <name val="Lucida Bright"/>
      <family val="2"/>
      <scheme val="minor"/>
    </font>
    <font>
      <sz val="11"/>
      <color theme="4" tint="-0.24994659260841701"/>
      <name val="Lucida Bright"/>
      <family val="2"/>
      <scheme val="minor"/>
    </font>
    <font>
      <sz val="11"/>
      <color indexed="63"/>
      <name val="Lucida Bright"/>
      <family val="2"/>
      <scheme val="minor"/>
    </font>
    <font>
      <sz val="11"/>
      <name val="Lucida Bright"/>
      <family val="2"/>
      <scheme val="minor"/>
    </font>
    <font>
      <b/>
      <sz val="11"/>
      <color theme="1" tint="0.34998626667073579"/>
      <name val="Lucida Bright"/>
      <family val="2"/>
      <scheme val="minor"/>
    </font>
    <font>
      <sz val="11"/>
      <color theme="1" tint="0.24994659260841701"/>
      <name val="Lucida Bright"/>
      <family val="2"/>
      <scheme val="minor"/>
    </font>
    <font>
      <sz val="12"/>
      <color theme="8" tint="-0.249977111117893"/>
      <name val="Lucida Bright"/>
      <family val="1"/>
      <scheme val="minor"/>
    </font>
    <font>
      <sz val="11"/>
      <color theme="1" tint="0.14999847407452621"/>
      <name val="Lucida Bright"/>
      <family val="1"/>
      <scheme val="minor"/>
    </font>
    <font>
      <sz val="35"/>
      <color theme="1" tint="0.14999847407452621"/>
      <name val="Lucida Bright"/>
      <family val="1"/>
      <scheme val="minor"/>
    </font>
    <font>
      <sz val="12"/>
      <color theme="1" tint="0.14999847407452621"/>
      <name val="Lucida Bright"/>
      <family val="1"/>
      <scheme val="minor"/>
    </font>
    <font>
      <sz val="10"/>
      <color theme="1" tint="0.14999847407452621"/>
      <name val="Lucida Bright"/>
      <family val="1"/>
      <scheme val="minor"/>
    </font>
    <font>
      <sz val="9"/>
      <color theme="1" tint="0.14999847407452621"/>
      <name val="Lucida Bright"/>
      <family val="1"/>
      <scheme val="minor"/>
    </font>
    <font>
      <sz val="11"/>
      <color theme="1" tint="0.14999847407452621"/>
      <name val="Lucida Bright"/>
      <family val="2"/>
      <scheme val="minor"/>
    </font>
    <font>
      <sz val="35"/>
      <color theme="9" tint="-0.499984740745262"/>
      <name val="Cambria"/>
      <family val="1"/>
      <scheme val="major"/>
    </font>
    <font>
      <sz val="35"/>
      <color theme="8" tint="-0.499984740745262"/>
      <name val="Cambria"/>
      <family val="1"/>
      <scheme val="major"/>
    </font>
    <font>
      <sz val="35"/>
      <color theme="5" tint="-0.499984740745262"/>
      <name val="Cambria"/>
      <family val="1"/>
      <scheme val="major"/>
    </font>
    <font>
      <sz val="35"/>
      <color theme="7" tint="-0.499984740745262"/>
      <name val="Cambria"/>
      <family val="1"/>
      <scheme val="major"/>
    </font>
    <font>
      <sz val="12"/>
      <color theme="8" tint="-0.499984740745262"/>
      <name val="Lucida Bright"/>
      <family val="1"/>
      <scheme val="minor"/>
    </font>
    <font>
      <sz val="12"/>
      <color theme="9" tint="-0.499984740745262"/>
      <name val="Lucida Bright"/>
      <family val="1"/>
      <scheme val="minor"/>
    </font>
    <font>
      <sz val="12"/>
      <color theme="7" tint="-0.499984740745262"/>
      <name val="Lucida Bright"/>
      <family val="1"/>
      <scheme val="minor"/>
    </font>
    <font>
      <sz val="12"/>
      <color theme="5" tint="-0.499984740745262"/>
      <name val="Lucida Bright"/>
      <family val="1"/>
      <scheme val="minor"/>
    </font>
    <font>
      <sz val="12"/>
      <color theme="1" tint="0.34998626667073579"/>
      <name val="Lucida Bright"/>
      <family val="2"/>
      <scheme val="minor"/>
    </font>
    <font>
      <sz val="11"/>
      <color rgb="FF006100"/>
      <name val="Lucida Bright"/>
      <family val="2"/>
      <scheme val="minor"/>
    </font>
    <font>
      <sz val="11"/>
      <color rgb="FF9C0006"/>
      <name val="Lucida Bright"/>
      <family val="2"/>
      <scheme val="minor"/>
    </font>
    <font>
      <sz val="11"/>
      <color rgb="FF9C5700"/>
      <name val="Lucida Bright"/>
      <family val="2"/>
      <scheme val="minor"/>
    </font>
    <font>
      <sz val="11"/>
      <color rgb="FF3F3F76"/>
      <name val="Lucida Bright"/>
      <family val="2"/>
      <scheme val="minor"/>
    </font>
    <font>
      <b/>
      <sz val="11"/>
      <color rgb="FF3F3F3F"/>
      <name val="Lucida Bright"/>
      <family val="2"/>
      <scheme val="minor"/>
    </font>
    <font>
      <b/>
      <sz val="11"/>
      <color rgb="FFFA7D00"/>
      <name val="Lucida Bright"/>
      <family val="2"/>
      <scheme val="minor"/>
    </font>
    <font>
      <sz val="11"/>
      <color rgb="FFFA7D00"/>
      <name val="Lucida Bright"/>
      <family val="2"/>
      <scheme val="minor"/>
    </font>
    <font>
      <sz val="11"/>
      <color rgb="FFFF0000"/>
      <name val="Lucida Bright"/>
      <family val="2"/>
      <scheme val="minor"/>
    </font>
    <font>
      <i/>
      <sz val="11"/>
      <color rgb="FF7F7F7F"/>
      <name val="Lucida Bright"/>
      <family val="2"/>
      <scheme val="minor"/>
    </font>
    <font>
      <b/>
      <sz val="11"/>
      <color theme="1"/>
      <name val="Lucida Bright"/>
      <family val="2"/>
      <scheme val="minor"/>
    </font>
    <font>
      <sz val="11"/>
      <color theme="0"/>
      <name val="Lucida Bright"/>
      <family val="2"/>
      <scheme val="minor"/>
    </font>
  </fonts>
  <fills count="38">
    <fill>
      <patternFill patternType="none"/>
    </fill>
    <fill>
      <patternFill patternType="gray125"/>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8">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right/>
      <top/>
      <bottom style="medium">
        <color theme="8" tint="-0.24994659260841701"/>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top style="thin">
        <color theme="0"/>
      </top>
      <bottom/>
      <diagonal/>
    </border>
    <border>
      <left/>
      <right/>
      <top/>
      <bottom style="medium">
        <color theme="9" tint="-0.24994659260841701"/>
      </bottom>
      <diagonal/>
    </border>
    <border>
      <left/>
      <right/>
      <top/>
      <bottom style="medium">
        <color theme="7" tint="-0.24994659260841701"/>
      </bottom>
      <diagonal/>
    </border>
    <border>
      <left/>
      <right/>
      <top/>
      <bottom style="medium">
        <color theme="5" tint="-0.249946592608417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pplyFill="0" applyBorder="0">
      <alignment vertical="top"/>
    </xf>
    <xf numFmtId="0" fontId="9" fillId="2" borderId="0" applyNumberFormat="0" applyBorder="0" applyAlignment="0" applyProtection="0"/>
    <xf numFmtId="0" fontId="8" fillId="0" borderId="3" applyNumberFormat="0" applyFill="0" applyProtection="0">
      <alignment horizontal="left" vertical="center" indent="1"/>
    </xf>
    <xf numFmtId="0" fontId="3" fillId="3" borderId="1" applyNumberFormat="0" applyAlignment="0" applyProtection="0"/>
    <xf numFmtId="0" fontId="4" fillId="4" borderId="2" applyNumberFormat="0" applyProtection="0">
      <alignment vertical="center"/>
    </xf>
    <xf numFmtId="0" fontId="5" fillId="0" borderId="0" applyFill="0" applyBorder="0" applyProtection="0">
      <alignment vertical="center"/>
    </xf>
    <xf numFmtId="165" fontId="7" fillId="0" borderId="0" applyFont="0" applyFill="0" applyBorder="0" applyAlignment="0" applyProtection="0"/>
    <xf numFmtId="164"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9" fontId="7" fillId="0" borderId="0" applyFont="0" applyFill="0" applyBorder="0" applyAlignment="0" applyProtection="0"/>
    <xf numFmtId="0" fontId="11" fillId="5" borderId="0" applyBorder="0" applyProtection="0">
      <alignment horizontal="left" vertical="top" wrapText="1" indent="1"/>
    </xf>
    <xf numFmtId="166" fontId="28" fillId="0" borderId="0" applyFill="0" applyBorder="0">
      <alignment horizontal="left" vertical="center" indent="1"/>
    </xf>
    <xf numFmtId="0" fontId="10" fillId="5" borderId="0" applyNumberFormat="0" applyFont="0" applyBorder="0" applyAlignment="0">
      <alignment horizontal="left" vertical="center" indent="1"/>
    </xf>
    <xf numFmtId="0" fontId="6" fillId="0" borderId="0">
      <alignment horizontal="left" indent="1"/>
    </xf>
    <xf numFmtId="0" fontId="8" fillId="0" borderId="0" applyFill="0" applyProtection="0"/>
    <xf numFmtId="0" fontId="12" fillId="0" borderId="0" applyFill="0" applyProtection="0"/>
    <xf numFmtId="0" fontId="29" fillId="10" borderId="0" applyNumberFormat="0" applyBorder="0" applyAlignment="0" applyProtection="0"/>
    <xf numFmtId="0" fontId="30" fillId="11" borderId="0" applyNumberFormat="0" applyBorder="0" applyAlignment="0" applyProtection="0"/>
    <xf numFmtId="0" fontId="31" fillId="12" borderId="0" applyNumberFormat="0" applyBorder="0" applyAlignment="0" applyProtection="0"/>
    <xf numFmtId="0" fontId="32" fillId="13" borderId="12" applyNumberFormat="0" applyAlignment="0" applyProtection="0"/>
    <xf numFmtId="0" fontId="33" fillId="14" borderId="13" applyNumberFormat="0" applyAlignment="0" applyProtection="0"/>
    <xf numFmtId="0" fontId="34" fillId="14" borderId="12" applyNumberFormat="0" applyAlignment="0" applyProtection="0"/>
    <xf numFmtId="0" fontId="35" fillId="0" borderId="14" applyNumberFormat="0" applyFill="0" applyAlignment="0" applyProtection="0"/>
    <xf numFmtId="0" fontId="3" fillId="15" borderId="15" applyNumberFormat="0" applyAlignment="0" applyProtection="0"/>
    <xf numFmtId="0" fontId="36" fillId="0" borderId="0" applyNumberFormat="0" applyFill="0" applyBorder="0" applyAlignment="0" applyProtection="0"/>
    <xf numFmtId="0" fontId="12" fillId="16" borderId="16" applyNumberFormat="0" applyFont="0" applyAlignment="0" applyProtection="0"/>
    <xf numFmtId="0" fontId="37" fillId="0" borderId="0" applyNumberFormat="0" applyFill="0" applyBorder="0" applyAlignment="0" applyProtection="0"/>
    <xf numFmtId="0" fontId="38" fillId="0" borderId="17" applyNumberFormat="0" applyFill="0" applyAlignment="0" applyProtection="0"/>
    <xf numFmtId="0" fontId="1" fillId="17" borderId="0" applyNumberFormat="0" applyBorder="0" applyAlignment="0" applyProtection="0"/>
    <xf numFmtId="0" fontId="1" fillId="18" borderId="0" applyNumberFormat="0" applyBorder="0" applyAlignment="0" applyProtection="0"/>
    <xf numFmtId="0" fontId="39"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39"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39"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39"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cellStyleXfs>
  <cellXfs count="43">
    <xf numFmtId="0" fontId="0" fillId="0" borderId="0" xfId="0">
      <alignment vertical="top"/>
    </xf>
    <xf numFmtId="0" fontId="14" fillId="0" borderId="0" xfId="0" applyFont="1">
      <alignment vertical="top"/>
    </xf>
    <xf numFmtId="0" fontId="14" fillId="0" borderId="0" xfId="0" applyFont="1" applyFill="1" applyBorder="1">
      <alignment vertical="top"/>
    </xf>
    <xf numFmtId="0" fontId="14" fillId="0" borderId="0" xfId="2" applyFont="1" applyFill="1" applyBorder="1" applyAlignment="1">
      <alignment vertical="center"/>
    </xf>
    <xf numFmtId="0" fontId="15" fillId="0" borderId="0" xfId="5" applyFont="1" applyFill="1" applyAlignment="1">
      <alignment horizontal="left" vertical="center"/>
    </xf>
    <xf numFmtId="0" fontId="17" fillId="0" borderId="0" xfId="0" applyFont="1" applyFill="1" applyBorder="1">
      <alignment vertical="top"/>
    </xf>
    <xf numFmtId="0" fontId="18" fillId="0" borderId="0" xfId="0" applyFont="1" applyAlignment="1">
      <alignment horizontal="left" vertical="top" wrapText="1" indent="1"/>
    </xf>
    <xf numFmtId="0" fontId="16" fillId="0" borderId="0" xfId="0" applyFont="1" applyAlignment="1">
      <alignment horizontal="left" vertical="center" indent="1"/>
    </xf>
    <xf numFmtId="0" fontId="16" fillId="0" borderId="0" xfId="0" applyFont="1" applyFill="1" applyBorder="1" applyAlignment="1">
      <alignment horizontal="left" vertical="center" indent="1"/>
    </xf>
    <xf numFmtId="0" fontId="18" fillId="0" borderId="0" xfId="0" applyFont="1" applyFill="1" applyBorder="1" applyAlignment="1">
      <alignment horizontal="left" vertical="top" wrapText="1" indent="1"/>
    </xf>
    <xf numFmtId="0" fontId="17" fillId="6" borderId="7" xfId="14" applyFont="1" applyFill="1" applyBorder="1" applyAlignment="1">
      <alignment horizontal="center" vertical="center"/>
    </xf>
    <xf numFmtId="0" fontId="17" fillId="6" borderId="8" xfId="14" applyFont="1" applyFill="1" applyBorder="1" applyAlignment="1">
      <alignment horizontal="center" vertical="center"/>
    </xf>
    <xf numFmtId="0" fontId="17" fillId="0" borderId="5" xfId="16" applyFont="1" applyFill="1" applyBorder="1" applyAlignment="1">
      <alignment horizontal="center" vertical="center"/>
    </xf>
    <xf numFmtId="0" fontId="17" fillId="0" borderId="6" xfId="16" applyFont="1" applyFill="1" applyBorder="1" applyAlignment="1">
      <alignment horizontal="center" vertical="center"/>
    </xf>
    <xf numFmtId="0" fontId="19" fillId="0" borderId="0" xfId="0" applyFont="1">
      <alignment vertical="top"/>
    </xf>
    <xf numFmtId="0" fontId="24" fillId="0" borderId="4" xfId="2" applyFont="1" applyFill="1" applyBorder="1" applyAlignment="1">
      <alignment horizontal="left" vertical="top" indent="1"/>
    </xf>
    <xf numFmtId="0" fontId="25" fillId="0" borderId="9" xfId="2" applyFont="1" applyFill="1" applyBorder="1" applyAlignment="1">
      <alignment horizontal="left" vertical="top" indent="1"/>
    </xf>
    <xf numFmtId="0" fontId="26" fillId="0" borderId="10" xfId="2" applyFont="1" applyFill="1" applyBorder="1" applyAlignment="1">
      <alignment horizontal="left" vertical="top" indent="1"/>
    </xf>
    <xf numFmtId="0" fontId="27" fillId="0" borderId="11" xfId="2" applyFont="1" applyFill="1" applyBorder="1" applyAlignment="1">
      <alignment horizontal="left" vertical="top" indent="1"/>
    </xf>
    <xf numFmtId="0" fontId="0" fillId="0" borderId="0" xfId="0" applyBorder="1">
      <alignment vertical="top"/>
    </xf>
    <xf numFmtId="0" fontId="0" fillId="6" borderId="0" xfId="0" applyFill="1" applyBorder="1" applyAlignment="1">
      <alignment vertical="top"/>
    </xf>
    <xf numFmtId="0" fontId="0" fillId="8" borderId="0" xfId="0" applyFill="1" applyBorder="1" applyAlignment="1">
      <alignment vertical="top"/>
    </xf>
    <xf numFmtId="0" fontId="0" fillId="9" borderId="0" xfId="0" applyFill="1" applyBorder="1" applyAlignment="1">
      <alignment vertical="top"/>
    </xf>
    <xf numFmtId="0" fontId="0" fillId="7" borderId="0" xfId="0" applyFill="1" applyBorder="1" applyAlignment="1">
      <alignment vertical="top"/>
    </xf>
    <xf numFmtId="166" fontId="16" fillId="0" borderId="0" xfId="12" applyNumberFormat="1" applyFont="1" applyBorder="1" applyAlignment="1">
      <alignment horizontal="left" vertical="center" indent="1"/>
    </xf>
    <xf numFmtId="166" fontId="28" fillId="6" borderId="0" xfId="12" applyNumberFormat="1" applyFill="1" applyBorder="1" applyAlignment="1">
      <alignment horizontal="left" vertical="center" indent="1"/>
    </xf>
    <xf numFmtId="166" fontId="28" fillId="8" borderId="0" xfId="12" applyNumberFormat="1" applyFill="1" applyBorder="1" applyAlignment="1">
      <alignment horizontal="left" vertical="center" indent="1"/>
    </xf>
    <xf numFmtId="166" fontId="28" fillId="9" borderId="0" xfId="12" applyNumberFormat="1" applyFill="1" applyBorder="1" applyAlignment="1">
      <alignment horizontal="left" vertical="center" indent="1"/>
    </xf>
    <xf numFmtId="166" fontId="28" fillId="7" borderId="0" xfId="12" applyNumberFormat="1" applyFill="1" applyBorder="1" applyAlignment="1">
      <alignment horizontal="left" vertical="center" indent="1"/>
    </xf>
    <xf numFmtId="0" fontId="14" fillId="0" borderId="0" xfId="0" applyFont="1" applyBorder="1" applyAlignment="1">
      <alignment vertical="top"/>
    </xf>
    <xf numFmtId="0" fontId="21" fillId="0" borderId="0" xfId="5" applyFont="1" applyFill="1" applyBorder="1">
      <alignment vertical="center"/>
    </xf>
    <xf numFmtId="0" fontId="14" fillId="6" borderId="0" xfId="11" applyFont="1" applyFill="1" applyBorder="1" applyAlignment="1">
      <alignment horizontal="left" vertical="center" wrapText="1" indent="1"/>
    </xf>
    <xf numFmtId="0" fontId="0" fillId="6" borderId="0" xfId="0" applyFill="1" applyBorder="1">
      <alignment vertical="top"/>
    </xf>
    <xf numFmtId="0" fontId="13" fillId="0" borderId="4" xfId="15" applyFont="1" applyFill="1" applyBorder="1" applyAlignment="1">
      <alignment horizontal="center" vertical="top"/>
    </xf>
    <xf numFmtId="0" fontId="20" fillId="0" borderId="0" xfId="5" applyFont="1" applyFill="1" applyBorder="1">
      <alignment vertical="center"/>
    </xf>
    <xf numFmtId="0" fontId="14" fillId="7" borderId="0" xfId="11" applyFont="1" applyFill="1" applyBorder="1" applyAlignment="1">
      <alignment horizontal="left" vertical="center" wrapText="1" indent="1"/>
    </xf>
    <xf numFmtId="0" fontId="0" fillId="7" borderId="0" xfId="0" applyFill="1" applyBorder="1">
      <alignment vertical="top"/>
    </xf>
    <xf numFmtId="0" fontId="23" fillId="0" borderId="0" xfId="5" applyFont="1" applyFill="1" applyBorder="1">
      <alignment vertical="center"/>
    </xf>
    <xf numFmtId="0" fontId="14" fillId="9" borderId="0" xfId="11" applyFont="1" applyFill="1" applyBorder="1" applyAlignment="1">
      <alignment horizontal="left" vertical="center" wrapText="1" indent="1"/>
    </xf>
    <xf numFmtId="0" fontId="0" fillId="9" borderId="0" xfId="0" applyFill="1" applyBorder="1">
      <alignment vertical="top"/>
    </xf>
    <xf numFmtId="0" fontId="22" fillId="0" borderId="0" xfId="5" applyFont="1" applyFill="1" applyBorder="1">
      <alignment vertical="center"/>
    </xf>
    <xf numFmtId="0" fontId="14" fillId="8" borderId="0" xfId="11" applyFont="1" applyFill="1" applyBorder="1" applyAlignment="1">
      <alignment horizontal="left" vertical="center" wrapText="1" indent="1"/>
    </xf>
    <xf numFmtId="0" fontId="0" fillId="8" borderId="0" xfId="0" applyFill="1" applyBorder="1">
      <alignment vertical="top"/>
    </xf>
  </cellXfs>
  <cellStyles count="50">
    <cellStyle name="20 % - Accent1" xfId="29" builtinId="30" customBuiltin="1"/>
    <cellStyle name="20 % - Accent2" xfId="32" builtinId="34" customBuiltin="1"/>
    <cellStyle name="20 % - Accent3" xfId="36" builtinId="38" customBuiltin="1"/>
    <cellStyle name="20 % - Accent4" xfId="40" builtinId="42" customBuiltin="1"/>
    <cellStyle name="20 % - Accent5" xfId="43" builtinId="46" customBuiltin="1"/>
    <cellStyle name="20 % - Accent6" xfId="47" builtinId="50" customBuiltin="1"/>
    <cellStyle name="40 % - Accent1" xfId="1" builtinId="31" customBuiltin="1"/>
    <cellStyle name="40 % - Accent2" xfId="33" builtinId="35" customBuiltin="1"/>
    <cellStyle name="40 % - Accent3" xfId="37" builtinId="39" customBuiltin="1"/>
    <cellStyle name="40 % - Accent4" xfId="41" builtinId="43" customBuiltin="1"/>
    <cellStyle name="40 % - Accent5" xfId="44" builtinId="47" customBuiltin="1"/>
    <cellStyle name="40 % - Accent6" xfId="48" builtinId="51" customBuiltin="1"/>
    <cellStyle name="60 % - Accent1" xfId="30" builtinId="32" customBuiltin="1"/>
    <cellStyle name="60 % - Accent2" xfId="34" builtinId="36" customBuiltin="1"/>
    <cellStyle name="60 % - Accent3" xfId="38" builtinId="40" customBuiltin="1"/>
    <cellStyle name="60 % - Accent4" xfId="42" builtinId="44" customBuiltin="1"/>
    <cellStyle name="60 % - Accent5" xfId="45" builtinId="48" customBuiltin="1"/>
    <cellStyle name="60 % - Accent6" xfId="49" builtinId="52" customBuiltin="1"/>
    <cellStyle name="À bandes" xfId="13"/>
    <cellStyle name="Accent1" xfId="3" builtinId="29" customBuiltin="1"/>
    <cellStyle name="Accent2" xfId="31" builtinId="33" customBuiltin="1"/>
    <cellStyle name="Accent3" xfId="35" builtinId="37" customBuiltin="1"/>
    <cellStyle name="Accent4" xfId="39" builtinId="41" customBuiltin="1"/>
    <cellStyle name="Accent5" xfId="4" builtinId="45" customBuiltin="1"/>
    <cellStyle name="Accent6" xfId="46" builtinId="49" customBuiltin="1"/>
    <cellStyle name="Avertissement" xfId="25" builtinId="11" customBuiltin="1"/>
    <cellStyle name="Calcul" xfId="22" builtinId="22" customBuiltin="1"/>
    <cellStyle name="Cellule liée" xfId="23" builtinId="24" customBuiltin="1"/>
    <cellStyle name="Entrée" xfId="20" builtinId="20" customBuiltin="1"/>
    <cellStyle name="Entrée des paramètres" xfId="14"/>
    <cellStyle name="Insatisfaisant" xfId="18" builtinId="27" customBuiltin="1"/>
    <cellStyle name="Jour" xfId="12"/>
    <cellStyle name="Milliers" xfId="6" builtinId="3" customBuiltin="1"/>
    <cellStyle name="Milliers [0]" xfId="7" builtinId="6" customBuiltin="1"/>
    <cellStyle name="Monétaire" xfId="8" builtinId="4" customBuiltin="1"/>
    <cellStyle name="Monétaire [0]" xfId="9" builtinId="7" customBuiltin="1"/>
    <cellStyle name="Neutre" xfId="19" builtinId="28" customBuiltin="1"/>
    <cellStyle name="Normal" xfId="0" builtinId="0" customBuiltin="1"/>
    <cellStyle name="Note" xfId="26" builtinId="10" customBuiltin="1"/>
    <cellStyle name="Pourcentage" xfId="10" builtinId="5" customBuiltin="1"/>
    <cellStyle name="Satisfaisant" xfId="17" builtinId="26" customBuiltin="1"/>
    <cellStyle name="Sortie" xfId="21" builtinId="21" customBuiltin="1"/>
    <cellStyle name="Texte explicatif" xfId="27" builtinId="53" customBuiltin="1"/>
    <cellStyle name="Titre" xfId="5" builtinId="15" customBuiltin="1"/>
    <cellStyle name="Titre 1" xfId="2" builtinId="16" customBuiltin="1"/>
    <cellStyle name="Titre 2" xfId="15" builtinId="17" customBuiltin="1"/>
    <cellStyle name="Titre 3" xfId="16" builtinId="18" customBuiltin="1"/>
    <cellStyle name="Titre 4" xfId="11" builtinId="19" customBuiltin="1"/>
    <cellStyle name="Total" xfId="28" builtinId="25" customBuiltin="1"/>
    <cellStyle name="Vérification" xfId="24" builtinId="23" customBuiltin="1"/>
  </cellStyles>
  <dxfs count="24">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3" name="Image 2" descr="Bâtiments et un arbre en hiver" title="En-tête Hiver">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1289816</xdr:colOff>
      <xdr:row>1</xdr:row>
      <xdr:rowOff>0</xdr:rowOff>
    </xdr:from>
    <xdr:to>
      <xdr:col>9</xdr:col>
      <xdr:colOff>28575</xdr:colOff>
      <xdr:row>1</xdr:row>
      <xdr:rowOff>1143000</xdr:rowOff>
    </xdr:to>
    <xdr:pic>
      <xdr:nvPicPr>
        <xdr:cNvPr id="2" name="Image 1" descr="Bâtiments et un arbre en automne" title="En-tête Automne">
          <a:extLst>
            <a:ext uri="{FF2B5EF4-FFF2-40B4-BE49-F238E27FC236}">
              <a16:creationId xmlns:a16="http://schemas.microsoft.com/office/drawing/2014/main" id="{00000000-0008-0000-09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14141" y="114300"/>
          <a:ext cx="4187059" cy="1143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1289816</xdr:colOff>
      <xdr:row>1</xdr:row>
      <xdr:rowOff>0</xdr:rowOff>
    </xdr:from>
    <xdr:to>
      <xdr:col>9</xdr:col>
      <xdr:colOff>28575</xdr:colOff>
      <xdr:row>1</xdr:row>
      <xdr:rowOff>1143000</xdr:rowOff>
    </xdr:to>
    <xdr:pic>
      <xdr:nvPicPr>
        <xdr:cNvPr id="2" name="Image 1" descr="Bâtiments et un arbre en automne" title="En-tête Automne">
          <a:extLst>
            <a:ext uri="{FF2B5EF4-FFF2-40B4-BE49-F238E27FC236}">
              <a16:creationId xmlns:a16="http://schemas.microsoft.com/office/drawing/2014/main" id="{00000000-0008-0000-0A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14141" y="114300"/>
          <a:ext cx="4187059" cy="1143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hiver" title="En-tête Hiver">
          <a:extLst>
            <a:ext uri="{FF2B5EF4-FFF2-40B4-BE49-F238E27FC236}">
              <a16:creationId xmlns:a16="http://schemas.microsoft.com/office/drawing/2014/main" id="{00000000-0008-0000-0B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hiver" title="En-tête Hiver">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3" name="Image 2" descr="Bâtiments et un arbre au printemps" title="En-tête Printemps">
          <a:extLst>
            <a:ext uri="{FF2B5EF4-FFF2-40B4-BE49-F238E27FC236}">
              <a16:creationId xmlns:a16="http://schemas.microsoft.com/office/drawing/2014/main" id="{00000000-0008-0000-02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au printemps" title="En-tête Printemps">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au printemps" title="En-tête Printemps">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3" name="Image 2" descr="Bâtiments et un arbre en été" title="En-tête Été">
          <a:extLst>
            <a:ext uri="{FF2B5EF4-FFF2-40B4-BE49-F238E27FC236}">
              <a16:creationId xmlns:a16="http://schemas.microsoft.com/office/drawing/2014/main" id="{00000000-0008-0000-05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été" title="En-tête Été">
          <a:extLst>
            <a:ext uri="{FF2B5EF4-FFF2-40B4-BE49-F238E27FC236}">
              <a16:creationId xmlns:a16="http://schemas.microsoft.com/office/drawing/2014/main" id="{00000000-0008-0000-06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48300" y="114300"/>
          <a:ext cx="4152900" cy="1143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été" title="En-tête Été">
          <a:extLst>
            <a:ext uri="{FF2B5EF4-FFF2-40B4-BE49-F238E27FC236}">
              <a16:creationId xmlns:a16="http://schemas.microsoft.com/office/drawing/2014/main" id="{00000000-0008-0000-07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1289816</xdr:colOff>
      <xdr:row>1</xdr:row>
      <xdr:rowOff>0</xdr:rowOff>
    </xdr:from>
    <xdr:to>
      <xdr:col>9</xdr:col>
      <xdr:colOff>28575</xdr:colOff>
      <xdr:row>1</xdr:row>
      <xdr:rowOff>1143000</xdr:rowOff>
    </xdr:to>
    <xdr:pic>
      <xdr:nvPicPr>
        <xdr:cNvPr id="3" name="Image 2" descr="Bâtiments et un arbre en automne" title="En-tête Automne">
          <a:extLst>
            <a:ext uri="{FF2B5EF4-FFF2-40B4-BE49-F238E27FC236}">
              <a16:creationId xmlns:a16="http://schemas.microsoft.com/office/drawing/2014/main" id="{00000000-0008-0000-08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14141" y="114300"/>
          <a:ext cx="4187059" cy="1143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ustom 5">
      <a:majorFont>
        <a:latin typeface="Cambria"/>
        <a:ea typeface=""/>
        <a:cs typeface=""/>
      </a:majorFont>
      <a:minorFont>
        <a:latin typeface="Lucida Br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8" tint="0.59999389629810485"/>
    <pageSetUpPr autoPageBreaks="0" fitToPage="1"/>
  </sheetPr>
  <dimension ref="A1:L15"/>
  <sheetViews>
    <sheetView showGridLines="0" showRowColHeaders="0" zoomScaleNormal="100" workbookViewId="0">
      <selection activeCell="B14" sqref="B14"/>
    </sheetView>
  </sheetViews>
  <sheetFormatPr baseColWidth="10" defaultColWidth="8.88671875" defaultRowHeight="14.25" x14ac:dyDescent="0.2"/>
  <cols>
    <col min="1" max="1" width="1.77734375" style="1" customWidth="1"/>
    <col min="2" max="8" width="15.44140625" style="1" customWidth="1"/>
    <col min="9" max="9" width="1.77734375" style="2" customWidth="1"/>
    <col min="10" max="10" width="8.77734375" style="2" customWidth="1"/>
    <col min="11" max="12" width="15.5546875" style="2" customWidth="1"/>
    <col min="13" max="13" width="1.77734375" style="2" customWidth="1"/>
    <col min="14" max="16384" width="8.88671875" style="2"/>
  </cols>
  <sheetData>
    <row r="1" spans="1:12" ht="9" customHeight="1" x14ac:dyDescent="0.2">
      <c r="I1" s="2" t="s">
        <v>1</v>
      </c>
    </row>
    <row r="2" spans="1:12" ht="100.5" customHeight="1" x14ac:dyDescent="0.2">
      <c r="B2" s="30" t="str">
        <f>"Janvier "&amp;AnnéeCalendrier</f>
        <v>Janvier 2023</v>
      </c>
      <c r="C2" s="30"/>
      <c r="D2" s="30"/>
      <c r="E2" s="3"/>
      <c r="F2" s="3"/>
      <c r="G2" s="3"/>
      <c r="H2" s="4"/>
    </row>
    <row r="3" spans="1:12" s="5" customFormat="1" ht="19.5" customHeight="1" thickBot="1" x14ac:dyDescent="0.25">
      <c r="A3" s="1"/>
      <c r="B3" s="15" t="str">
        <f>DébutSemaine</f>
        <v>lundi</v>
      </c>
      <c r="C3" s="15" t="str">
        <f t="shared" ref="C3:H3" si="0">TEXT(C4,"jjjj")</f>
        <v>mardi</v>
      </c>
      <c r="D3" s="15" t="str">
        <f t="shared" si="0"/>
        <v>mercredi</v>
      </c>
      <c r="E3" s="15" t="str">
        <f t="shared" si="0"/>
        <v>jeudi</v>
      </c>
      <c r="F3" s="15" t="str">
        <f t="shared" si="0"/>
        <v>vendredi</v>
      </c>
      <c r="G3" s="15" t="str">
        <f t="shared" si="0"/>
        <v>samedi</v>
      </c>
      <c r="H3" s="15" t="str">
        <f t="shared" si="0"/>
        <v>dimanche</v>
      </c>
      <c r="K3" s="33" t="s">
        <v>2</v>
      </c>
      <c r="L3" s="33"/>
    </row>
    <row r="4" spans="1:12" s="8" customFormat="1" ht="19.5" customHeight="1" x14ac:dyDescent="0.2">
      <c r="A4" s="7"/>
      <c r="B4" s="24">
        <f t="array" ref="B4:H4">JoursEtSemaines+DATE(AnnéeCalendrier,1,1)-WEEKDAY(DATE(AnnéeCalendrier,1,1),(DébutSemaine="lundi")+1)+1</f>
        <v>44921</v>
      </c>
      <c r="C4" s="24">
        <v>44922</v>
      </c>
      <c r="D4" s="24">
        <v>44923</v>
      </c>
      <c r="E4" s="24">
        <v>44924</v>
      </c>
      <c r="F4" s="24">
        <v>44925</v>
      </c>
      <c r="G4" s="24">
        <v>44926</v>
      </c>
      <c r="H4" s="24">
        <v>44927</v>
      </c>
      <c r="K4" s="12" t="s">
        <v>3</v>
      </c>
      <c r="L4" s="13" t="s">
        <v>4</v>
      </c>
    </row>
    <row r="5" spans="1:12" s="9" customFormat="1" ht="48" customHeight="1" x14ac:dyDescent="0.2">
      <c r="A5" s="6"/>
      <c r="B5" s="19"/>
      <c r="C5" s="19"/>
      <c r="D5" s="19"/>
      <c r="E5" s="19"/>
      <c r="F5" s="19"/>
      <c r="G5" s="19"/>
      <c r="H5" s="19"/>
      <c r="K5" s="10">
        <v>2023</v>
      </c>
      <c r="L5" s="11" t="s">
        <v>5</v>
      </c>
    </row>
    <row r="6" spans="1:12" s="8" customFormat="1" ht="19.5" customHeight="1" x14ac:dyDescent="0.2">
      <c r="A6" s="7"/>
      <c r="B6" s="25">
        <f t="array" ref="B6:H6">JoursEtSemaines+DATE(AnnéeCalendrier,1,1)-WEEKDAY(DATE(AnnéeCalendrier,1,1),(DébutSemaine="lundi")+1)+8</f>
        <v>44928</v>
      </c>
      <c r="C6" s="25">
        <v>44929</v>
      </c>
      <c r="D6" s="25">
        <v>44930</v>
      </c>
      <c r="E6" s="25">
        <v>44931</v>
      </c>
      <c r="F6" s="25">
        <v>44932</v>
      </c>
      <c r="G6" s="25">
        <v>44933</v>
      </c>
      <c r="H6" s="25">
        <v>44934</v>
      </c>
    </row>
    <row r="7" spans="1:12" s="9" customFormat="1" ht="48" customHeight="1" x14ac:dyDescent="0.2">
      <c r="A7" s="6"/>
      <c r="B7" s="20"/>
      <c r="C7" s="20"/>
      <c r="D7" s="20"/>
      <c r="E7" s="20"/>
      <c r="F7" s="20"/>
      <c r="G7" s="20"/>
      <c r="H7" s="20"/>
    </row>
    <row r="8" spans="1:12" s="8" customFormat="1" ht="19.5" customHeight="1" x14ac:dyDescent="0.2">
      <c r="A8" s="7"/>
      <c r="B8" s="24">
        <f t="array" ref="B8:H8">JoursEtSemaines+DATE(AnnéeCalendrier,1,1)-WEEKDAY(DATE(AnnéeCalendrier,1,1),(DébutSemaine="lundi")+1)+15</f>
        <v>44935</v>
      </c>
      <c r="C8" s="24">
        <v>44936</v>
      </c>
      <c r="D8" s="24">
        <v>44937</v>
      </c>
      <c r="E8" s="24">
        <v>44938</v>
      </c>
      <c r="F8" s="24">
        <v>44939</v>
      </c>
      <c r="G8" s="24">
        <v>44940</v>
      </c>
      <c r="H8" s="24">
        <v>44941</v>
      </c>
    </row>
    <row r="9" spans="1:12" s="9" customFormat="1" ht="48" customHeight="1" x14ac:dyDescent="0.2">
      <c r="A9" s="6"/>
      <c r="B9" s="29"/>
      <c r="C9" s="29"/>
      <c r="D9" s="29"/>
      <c r="E9" s="29"/>
      <c r="F9" s="29"/>
      <c r="G9" s="29"/>
      <c r="H9" s="29"/>
    </row>
    <row r="10" spans="1:12" s="8" customFormat="1" ht="19.5" customHeight="1" x14ac:dyDescent="0.2">
      <c r="A10" s="7"/>
      <c r="B10" s="25">
        <f t="array" ref="B10:H10">JoursEtSemaines+DATE(AnnéeCalendrier,1,1)-WEEKDAY(DATE(AnnéeCalendrier,1,1),(DébutSemaine="lundi")+1)+22</f>
        <v>44942</v>
      </c>
      <c r="C10" s="25">
        <v>44943</v>
      </c>
      <c r="D10" s="25">
        <v>44944</v>
      </c>
      <c r="E10" s="25">
        <v>44945</v>
      </c>
      <c r="F10" s="25">
        <v>44946</v>
      </c>
      <c r="G10" s="25">
        <v>44947</v>
      </c>
      <c r="H10" s="25">
        <v>44948</v>
      </c>
    </row>
    <row r="11" spans="1:12" s="9" customFormat="1" ht="48" customHeight="1" x14ac:dyDescent="0.2">
      <c r="A11" s="6"/>
      <c r="B11" s="20"/>
      <c r="C11" s="20"/>
      <c r="D11" s="20"/>
      <c r="E11" s="20" t="s">
        <v>6</v>
      </c>
      <c r="F11" s="20"/>
      <c r="G11" s="20"/>
      <c r="H11" s="20"/>
    </row>
    <row r="12" spans="1:12" s="8" customFormat="1" ht="19.5" customHeight="1" x14ac:dyDescent="0.2">
      <c r="A12" s="7"/>
      <c r="B12" s="24">
        <f t="array" ref="B12:H12">JoursEtSemaines+DATE(AnnéeCalendrier,1,1)-WEEKDAY(DATE(AnnéeCalendrier,1,1),(DébutSemaine="lundi")+1)+29</f>
        <v>44949</v>
      </c>
      <c r="C12" s="24">
        <v>44950</v>
      </c>
      <c r="D12" s="24">
        <v>44951</v>
      </c>
      <c r="E12" s="24">
        <v>44952</v>
      </c>
      <c r="F12" s="24">
        <v>44953</v>
      </c>
      <c r="G12" s="24">
        <v>44954</v>
      </c>
      <c r="H12" s="24">
        <v>44955</v>
      </c>
    </row>
    <row r="13" spans="1:12" s="9" customFormat="1" ht="48" customHeight="1" x14ac:dyDescent="0.2">
      <c r="A13" s="6"/>
      <c r="B13" s="29"/>
      <c r="C13" s="29" t="s">
        <v>8</v>
      </c>
      <c r="D13" s="29"/>
      <c r="E13" s="29"/>
      <c r="F13" s="29"/>
      <c r="G13" s="29"/>
      <c r="H13" s="29"/>
    </row>
    <row r="14" spans="1:12" s="8" customFormat="1" ht="19.5" customHeight="1" x14ac:dyDescent="0.2">
      <c r="A14" s="7"/>
      <c r="B14" s="25">
        <f t="array" ref="B14:C14">JoursEtSemaines+DATE(AnnéeCalendrier,1,1)-WEEKDAY(DATE(AnnéeCalendrier,1,1),(DébutSemaine="lundi")+1)+36</f>
        <v>44956</v>
      </c>
      <c r="C14" s="25">
        <v>44957</v>
      </c>
      <c r="D14" s="31" t="s">
        <v>0</v>
      </c>
      <c r="E14" s="31"/>
      <c r="F14" s="31"/>
      <c r="G14" s="31"/>
      <c r="H14" s="31"/>
    </row>
    <row r="15" spans="1:12" s="9" customFormat="1" ht="48" customHeight="1" x14ac:dyDescent="0.2">
      <c r="A15" s="6"/>
      <c r="B15" s="20" t="s">
        <v>8</v>
      </c>
      <c r="C15" s="20"/>
      <c r="D15" s="32"/>
      <c r="E15" s="32"/>
      <c r="F15" s="32"/>
      <c r="G15" s="32"/>
      <c r="H15" s="32"/>
    </row>
  </sheetData>
  <mergeCells count="4">
    <mergeCell ref="B2:D2"/>
    <mergeCell ref="D14:H14"/>
    <mergeCell ref="D15:H15"/>
    <mergeCell ref="K3:L3"/>
  </mergeCells>
  <phoneticPr fontId="2" type="noConversion"/>
  <conditionalFormatting sqref="B12:H12 B14:C14">
    <cfRule type="expression" dxfId="23" priority="24">
      <formula>AND(DAY(B12)&gt;=1,DAY(B12)&lt;=15)</formula>
    </cfRule>
  </conditionalFormatting>
  <conditionalFormatting sqref="B4:G4">
    <cfRule type="expression" dxfId="22" priority="23">
      <formula>DAY(B4)&gt;8</formula>
    </cfRule>
  </conditionalFormatting>
  <dataValidations count="13">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Bas et Entrée pour effectuer une sélection" sqref="L5">
      <formula1>"dimanche, lundi"</formula1>
    </dataValidation>
    <dataValidation allowBlank="1" showInputMessage="1" showErrorMessage="1" prompt="Créez un calendrier personnalisé d’un mois dans ce classeur. Personnalisez l’année et le jour de début de la semaine pour tous les mois avec cette feuille de calcul Janvier. Chaque mois figure sur une feuille de calcul distincte." sqref="A1"/>
    <dataValidation allowBlank="1" showInputMessage="1" showErrorMessage="1" prompt="Entrez l’année dans la cellule ci-dessous." sqref="K4"/>
    <dataValidation allowBlank="1" showInputMessage="1" showErrorMessage="1" prompt="Sélectionnez le jour de début de la semaine dans la cellule ci-dessous." sqref="L4"/>
    <dataValidation allowBlank="1" showInputMessage="1" showErrorMessage="1" prompt="Entrez l’année dans cette cellule." sqref="K5"/>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3"/>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dataValidation allowBlank="1" showInputMessage="1" showErrorMessage="1" prompt="L’année dans cette cellule est automatiquement mise à jour en fonction de l’année entrée dans la cellule K5. Le calendrier ci-dessous inclut les dates des mois précédent et suivant dans une teinte plus claire." sqref="B2:D2"/>
    <dataValidation allowBlank="1" showInputMessage="1" showErrorMessage="1" prompt="Jour de la semaine défini automatiquement." sqref="C3:H3"/>
    <dataValidation allowBlank="1" showInputMessage="1" showErrorMessage="1" prompt="Cette ligne ainsi que les lignes 7, 9, 11, 13 et 15 sont des cellules destinées à la saisie de notes quotidiennes en rapport avec le jour civil figurant dans la cellule située au-dessus." sqref="B5"/>
    <dataValidation allowBlank="1" showInputMessage="1" prompt="Entrez les notes mensuelles dans cette cellule." sqref="D15:H15"/>
    <dataValidation allowBlank="1" showInputMessage="1" prompt="Entrez les notes mensuelles dans la cellule ci-dessous." sqref="D14:H14"/>
    <dataValidation allowBlank="1" showInputMessage="1" showErrorMessage="1" prompt="Entrez l’année et sélectionnez le jour de début du calendrier dans les cellules ci-dessous. Ces cellules Paramètres du calendrier ne s’imprimeront pas." sqref="K3"/>
  </dataValidations>
  <printOptions horizontalCentered="1"/>
  <pageMargins left="0.25" right="0.25" top="0.5" bottom="0.5" header="0.3" footer="0.3"/>
  <pageSetup paperSize="9" orientation="landscape" r:id="rId1"/>
  <headerFooter differentFirst="1"/>
  <customProperties>
    <customPr name="SheetChanged" r:id="rId2"/>
  </customProperties>
  <drawing r:id="rId3"/>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5" tint="0.59999389629810485"/>
    <pageSetUpPr fitToPage="1"/>
  </sheetPr>
  <dimension ref="A1:I15"/>
  <sheetViews>
    <sheetView showGridLines="0" showRowColHeaders="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4" customWidth="1"/>
    <col min="11" max="16384" width="8.88671875" style="14"/>
  </cols>
  <sheetData>
    <row r="1" spans="1:9" s="1" customFormat="1" ht="9" customHeight="1" x14ac:dyDescent="0.2">
      <c r="I1" s="1" t="s">
        <v>1</v>
      </c>
    </row>
    <row r="2" spans="1:9" s="2" customFormat="1" ht="100.5" customHeight="1" x14ac:dyDescent="0.2">
      <c r="B2" s="40" t="str">
        <f>"Octobre "&amp;AnnéeCalendrier</f>
        <v>Octobre 2023</v>
      </c>
      <c r="C2" s="40"/>
      <c r="D2" s="40"/>
      <c r="E2" s="3"/>
      <c r="F2" s="3"/>
      <c r="G2" s="3"/>
      <c r="H2" s="4"/>
    </row>
    <row r="3" spans="1:9" s="5" customFormat="1" ht="19.5" customHeight="1" thickBot="1" x14ac:dyDescent="0.25">
      <c r="A3" s="1"/>
      <c r="B3" s="18" t="str">
        <f>DébutSemaine</f>
        <v>lundi</v>
      </c>
      <c r="C3" s="18" t="str">
        <f t="shared" ref="C3:H3" si="0">TEXT(C4,"jjjj")</f>
        <v>mardi</v>
      </c>
      <c r="D3" s="18" t="str">
        <f t="shared" si="0"/>
        <v>mercredi</v>
      </c>
      <c r="E3" s="18" t="str">
        <f t="shared" si="0"/>
        <v>jeudi</v>
      </c>
      <c r="F3" s="18" t="str">
        <f t="shared" si="0"/>
        <v>vendredi</v>
      </c>
      <c r="G3" s="18" t="str">
        <f t="shared" si="0"/>
        <v>samedi</v>
      </c>
      <c r="H3" s="18" t="str">
        <f t="shared" si="0"/>
        <v>dimanche</v>
      </c>
    </row>
    <row r="4" spans="1:9" s="8" customFormat="1" ht="19.5" customHeight="1" x14ac:dyDescent="0.2">
      <c r="A4" s="7"/>
      <c r="B4" s="24">
        <f t="array" ref="B4:H4">JoursEtSemaines+DATE(AnnéeCalendrier,10,1)-WEEKDAY(DATE(AnnéeCalendrier,10,1),(DébutSemaine="lundi")+1)+1</f>
        <v>45194</v>
      </c>
      <c r="C4" s="24">
        <v>45195</v>
      </c>
      <c r="D4" s="24">
        <v>45196</v>
      </c>
      <c r="E4" s="24">
        <v>45197</v>
      </c>
      <c r="F4" s="24">
        <v>45198</v>
      </c>
      <c r="G4" s="24">
        <v>45199</v>
      </c>
      <c r="H4" s="24">
        <v>45200</v>
      </c>
    </row>
    <row r="5" spans="1:9" s="9" customFormat="1" ht="48" customHeight="1" x14ac:dyDescent="0.2">
      <c r="A5" s="6"/>
      <c r="B5" s="19"/>
      <c r="C5" s="19"/>
      <c r="D5" s="19"/>
      <c r="E5" s="19"/>
      <c r="F5" s="19"/>
      <c r="G5" s="19"/>
      <c r="H5" s="19"/>
    </row>
    <row r="6" spans="1:9" s="8" customFormat="1" ht="19.5" customHeight="1" x14ac:dyDescent="0.2">
      <c r="A6" s="7"/>
      <c r="B6" s="26">
        <f t="array" ref="B6:H6">JoursEtSemaines+DATE(AnnéeCalendrier,10,1)-WEEKDAY(DATE(AnnéeCalendrier,10,1),(DébutSemaine="lundi")+1)+8</f>
        <v>45201</v>
      </c>
      <c r="C6" s="26">
        <v>45202</v>
      </c>
      <c r="D6" s="26">
        <v>45203</v>
      </c>
      <c r="E6" s="26">
        <v>45204</v>
      </c>
      <c r="F6" s="26">
        <v>45205</v>
      </c>
      <c r="G6" s="26">
        <v>45206</v>
      </c>
      <c r="H6" s="26">
        <v>45207</v>
      </c>
    </row>
    <row r="7" spans="1:9" s="9" customFormat="1" ht="48" customHeight="1" x14ac:dyDescent="0.2">
      <c r="A7" s="6"/>
      <c r="B7" s="21"/>
      <c r="C7" s="21"/>
      <c r="D7" s="21"/>
      <c r="E7" s="21"/>
      <c r="F7" s="21"/>
      <c r="G7" s="21"/>
      <c r="H7" s="21"/>
    </row>
    <row r="8" spans="1:9" s="8" customFormat="1" ht="19.5" customHeight="1" x14ac:dyDescent="0.2">
      <c r="A8" s="7"/>
      <c r="B8" s="24">
        <f t="array" ref="B8:H8">JoursEtSemaines+DATE(AnnéeCalendrier,10,1)-WEEKDAY(DATE(AnnéeCalendrier,10,1),(DébutSemaine="lundi")+1)+15</f>
        <v>45208</v>
      </c>
      <c r="C8" s="24">
        <v>45209</v>
      </c>
      <c r="D8" s="24">
        <v>45210</v>
      </c>
      <c r="E8" s="24">
        <v>45211</v>
      </c>
      <c r="F8" s="24">
        <v>45212</v>
      </c>
      <c r="G8" s="24">
        <v>45213</v>
      </c>
      <c r="H8" s="24">
        <v>45214</v>
      </c>
    </row>
    <row r="9" spans="1:9" s="9" customFormat="1" ht="48" customHeight="1" x14ac:dyDescent="0.2">
      <c r="A9" s="6"/>
      <c r="B9" s="29"/>
      <c r="C9" s="29"/>
      <c r="D9" s="29"/>
      <c r="E9" s="29"/>
      <c r="F9" s="29"/>
      <c r="G9" s="29"/>
      <c r="H9" s="29"/>
    </row>
    <row r="10" spans="1:9" s="8" customFormat="1" ht="19.5" customHeight="1" x14ac:dyDescent="0.2">
      <c r="A10" s="7"/>
      <c r="B10" s="26">
        <f t="array" ref="B10:H10">JoursEtSemaines+DATE(AnnéeCalendrier,10,1)-WEEKDAY(DATE(AnnéeCalendrier,10,1),(DébutSemaine="lundi")+1)+22</f>
        <v>45215</v>
      </c>
      <c r="C10" s="26">
        <v>45216</v>
      </c>
      <c r="D10" s="26">
        <v>45217</v>
      </c>
      <c r="E10" s="26">
        <v>45218</v>
      </c>
      <c r="F10" s="26">
        <v>45219</v>
      </c>
      <c r="G10" s="26">
        <v>45220</v>
      </c>
      <c r="H10" s="26">
        <v>45221</v>
      </c>
    </row>
    <row r="11" spans="1:9" s="9" customFormat="1" ht="48" customHeight="1" x14ac:dyDescent="0.2">
      <c r="A11" s="6"/>
      <c r="B11" s="21"/>
      <c r="C11" s="21"/>
      <c r="D11" s="21"/>
      <c r="E11" s="21"/>
      <c r="F11" s="21"/>
      <c r="G11" s="21"/>
      <c r="H11" s="21"/>
    </row>
    <row r="12" spans="1:9" s="8" customFormat="1" ht="19.5" customHeight="1" x14ac:dyDescent="0.2">
      <c r="A12" s="7"/>
      <c r="B12" s="24">
        <f t="array" ref="B12:H12">JoursEtSemaines+DATE(AnnéeCalendrier,10,1)-WEEKDAY(DATE(AnnéeCalendrier,10,1),(DébutSemaine="lundi")+1)+29</f>
        <v>45222</v>
      </c>
      <c r="C12" s="24">
        <v>45223</v>
      </c>
      <c r="D12" s="24">
        <v>45224</v>
      </c>
      <c r="E12" s="24">
        <v>45225</v>
      </c>
      <c r="F12" s="24">
        <v>45226</v>
      </c>
      <c r="G12" s="24">
        <v>45227</v>
      </c>
      <c r="H12" s="24">
        <v>45228</v>
      </c>
    </row>
    <row r="13" spans="1:9" s="9" customFormat="1" ht="48" customHeight="1" x14ac:dyDescent="0.2">
      <c r="A13" s="6"/>
      <c r="B13" s="29"/>
      <c r="C13" s="29"/>
      <c r="D13" s="29"/>
      <c r="E13" s="29"/>
      <c r="F13" s="29"/>
      <c r="G13" s="29"/>
      <c r="H13" s="29"/>
    </row>
    <row r="14" spans="1:9" s="8" customFormat="1" ht="19.5" customHeight="1" x14ac:dyDescent="0.2">
      <c r="A14" s="7"/>
      <c r="B14" s="26">
        <f t="array" ref="B14:C14">JoursEtSemaines+DATE(AnnéeCalendrier,10,1)-WEEKDAY(DATE(AnnéeCalendrier,10,1),(DébutSemaine="lundi")+1)+36</f>
        <v>45229</v>
      </c>
      <c r="C14" s="26">
        <v>45230</v>
      </c>
      <c r="D14" s="41" t="s">
        <v>0</v>
      </c>
      <c r="E14" s="41"/>
      <c r="F14" s="41"/>
      <c r="G14" s="41"/>
      <c r="H14" s="41"/>
    </row>
    <row r="15" spans="1:9" s="9" customFormat="1" ht="48" customHeight="1" x14ac:dyDescent="0.2">
      <c r="A15" s="6"/>
      <c r="B15" s="21"/>
      <c r="C15" s="21"/>
      <c r="D15" s="42"/>
      <c r="E15" s="42"/>
      <c r="F15" s="42"/>
      <c r="G15" s="42"/>
      <c r="H15" s="42"/>
    </row>
  </sheetData>
  <mergeCells count="3">
    <mergeCell ref="B2:D2"/>
    <mergeCell ref="D14:H14"/>
    <mergeCell ref="D15:H15"/>
  </mergeCells>
  <conditionalFormatting sqref="B12:H12 B14:C14">
    <cfRule type="expression" dxfId="5" priority="2">
      <formula>AND(DAY(B12)&gt;=1,DAY(B12)&lt;=15)</formula>
    </cfRule>
  </conditionalFormatting>
  <conditionalFormatting sqref="B4:G4">
    <cfRule type="expression" dxfId="4" priority="1">
      <formula>DAY(B4)&gt;8</formula>
    </cfRule>
  </conditionalFormatting>
  <dataValidations count="8">
    <dataValidation allowBlank="1" showInputMessage="1" showErrorMessage="1" prompt="Jour de la semaine défini automatiquement." sqref="C3:H3"/>
    <dataValidation allowBlank="1" showInputMessage="1" showErrorMessage="1" prompt="Calendrier du mois d’octobre" sqref="A1"/>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dataValidation allowBlank="1" showInputMessage="1" prompt="Entrez les notes mensuelles dans la cellule ci-dessous." sqref="D14:H14"/>
    <dataValidation allowBlank="1" showInputMessage="1" prompt="Entrez les notes mensuelles dans cette cellule." sqref="D15:H15"/>
    <dataValidation allowBlank="1" showInputMessage="1" showErrorMessage="1" prompt="Cette ligne ainsi que les lignes 7, 9, 11, 13 et 15 sont des cellules destinées à la saisie de notes quotidiennes en rapport avec le jour civil figurant dans la cellule située au-dessus." sqref="B5"/>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dataValidations>
  <printOptions horizontalCentered="1"/>
  <pageMargins left="0.25" right="0.25" top="0.5" bottom="0.5" header="0.3" footer="0.3"/>
  <pageSetup paperSize="9" scale="98" orientation="landscape" r:id="rId1"/>
  <headerFooter differentFirst="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5" tint="0.59999389629810485"/>
    <pageSetUpPr fitToPage="1"/>
  </sheetPr>
  <dimension ref="A1:I15"/>
  <sheetViews>
    <sheetView showGridLines="0" showRowColHeaders="0" tabSelected="1" workbookViewId="0">
      <selection activeCell="C7" sqref="C7"/>
    </sheetView>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4" customWidth="1"/>
    <col min="11" max="16384" width="8.88671875" style="14"/>
  </cols>
  <sheetData>
    <row r="1" spans="1:9" s="1" customFormat="1" ht="9" customHeight="1" x14ac:dyDescent="0.2">
      <c r="I1" s="1" t="s">
        <v>1</v>
      </c>
    </row>
    <row r="2" spans="1:9" s="2" customFormat="1" ht="100.5" customHeight="1" x14ac:dyDescent="0.2">
      <c r="B2" s="40" t="str">
        <f>"Novembre "&amp;AnnéeCalendrier</f>
        <v>Novembre 2023</v>
      </c>
      <c r="C2" s="40"/>
      <c r="D2" s="40"/>
      <c r="E2" s="3"/>
      <c r="F2" s="3"/>
      <c r="G2" s="3"/>
      <c r="H2" s="4"/>
    </row>
    <row r="3" spans="1:9" s="5" customFormat="1" ht="19.5" customHeight="1" thickBot="1" x14ac:dyDescent="0.25">
      <c r="A3" s="1"/>
      <c r="B3" s="18" t="str">
        <f>DébutSemaine</f>
        <v>lundi</v>
      </c>
      <c r="C3" s="18" t="str">
        <f t="shared" ref="C3:H3" si="0">TEXT(C4,"jjjj")</f>
        <v>mardi</v>
      </c>
      <c r="D3" s="18" t="str">
        <f t="shared" si="0"/>
        <v>mercredi</v>
      </c>
      <c r="E3" s="18" t="str">
        <f t="shared" si="0"/>
        <v>jeudi</v>
      </c>
      <c r="F3" s="18" t="str">
        <f t="shared" si="0"/>
        <v>vendredi</v>
      </c>
      <c r="G3" s="18" t="str">
        <f t="shared" si="0"/>
        <v>samedi</v>
      </c>
      <c r="H3" s="18" t="str">
        <f t="shared" si="0"/>
        <v>dimanche</v>
      </c>
    </row>
    <row r="4" spans="1:9" s="8" customFormat="1" ht="19.5" customHeight="1" x14ac:dyDescent="0.2">
      <c r="A4" s="7"/>
      <c r="B4" s="24">
        <f t="array" ref="B4:H4">JoursEtSemaines+DATE(AnnéeCalendrier,11,1)-WEEKDAY(DATE(AnnéeCalendrier,11,1),(DébutSemaine="lundi")+1)+1</f>
        <v>45229</v>
      </c>
      <c r="C4" s="24">
        <v>45230</v>
      </c>
      <c r="D4" s="24">
        <v>45231</v>
      </c>
      <c r="E4" s="24">
        <v>45232</v>
      </c>
      <c r="F4" s="24">
        <v>45233</v>
      </c>
      <c r="G4" s="24">
        <v>45234</v>
      </c>
      <c r="H4" s="24">
        <v>45235</v>
      </c>
    </row>
    <row r="5" spans="1:9" s="9" customFormat="1" ht="48" customHeight="1" x14ac:dyDescent="0.2">
      <c r="A5" s="6"/>
      <c r="B5" s="19"/>
      <c r="C5" s="19"/>
      <c r="D5" s="19"/>
      <c r="E5" s="19"/>
      <c r="F5" s="19"/>
      <c r="G5" s="19"/>
      <c r="H5" s="19"/>
    </row>
    <row r="6" spans="1:9" s="8" customFormat="1" ht="19.5" customHeight="1" x14ac:dyDescent="0.2">
      <c r="A6" s="7"/>
      <c r="B6" s="26">
        <f t="array" ref="B6:H6">JoursEtSemaines+DATE(AnnéeCalendrier,11,1)-WEEKDAY(DATE(AnnéeCalendrier,11,1),(DébutSemaine="lundi")+1)+8</f>
        <v>45236</v>
      </c>
      <c r="C6" s="26">
        <v>45237</v>
      </c>
      <c r="D6" s="26">
        <v>45238</v>
      </c>
      <c r="E6" s="26">
        <v>45239</v>
      </c>
      <c r="F6" s="26">
        <v>45240</v>
      </c>
      <c r="G6" s="26">
        <v>45241</v>
      </c>
      <c r="H6" s="26">
        <v>45242</v>
      </c>
    </row>
    <row r="7" spans="1:9" s="9" customFormat="1" ht="48" customHeight="1" x14ac:dyDescent="0.2">
      <c r="A7" s="6"/>
      <c r="B7" s="21"/>
      <c r="C7" s="21" t="s">
        <v>12</v>
      </c>
      <c r="D7" s="21"/>
      <c r="E7" s="21"/>
      <c r="F7" s="21"/>
      <c r="G7" s="21"/>
      <c r="H7" s="21"/>
    </row>
    <row r="8" spans="1:9" s="8" customFormat="1" ht="19.5" customHeight="1" x14ac:dyDescent="0.2">
      <c r="A8" s="7"/>
      <c r="B8" s="24">
        <f t="array" ref="B8:H8">JoursEtSemaines+DATE(AnnéeCalendrier,11,1)-WEEKDAY(DATE(AnnéeCalendrier,11,1),(DébutSemaine="lundi")+1)+15</f>
        <v>45243</v>
      </c>
      <c r="C8" s="24">
        <v>45244</v>
      </c>
      <c r="D8" s="24">
        <v>45245</v>
      </c>
      <c r="E8" s="24">
        <v>45246</v>
      </c>
      <c r="F8" s="24">
        <v>45247</v>
      </c>
      <c r="G8" s="24">
        <v>45248</v>
      </c>
      <c r="H8" s="24">
        <v>45249</v>
      </c>
    </row>
    <row r="9" spans="1:9" s="9" customFormat="1" ht="48" customHeight="1" x14ac:dyDescent="0.2">
      <c r="A9" s="6"/>
      <c r="B9" s="29"/>
      <c r="C9" s="29"/>
      <c r="D9" s="29"/>
      <c r="E9" s="29"/>
      <c r="F9" s="29"/>
      <c r="G9" s="29"/>
      <c r="H9" s="29"/>
    </row>
    <row r="10" spans="1:9" s="8" customFormat="1" ht="19.5" customHeight="1" x14ac:dyDescent="0.2">
      <c r="A10" s="7"/>
      <c r="B10" s="26">
        <f t="array" ref="B10:H10">JoursEtSemaines+DATE(AnnéeCalendrier,11,1)-WEEKDAY(DATE(AnnéeCalendrier,11,1),(DébutSemaine="lundi")+1)+22</f>
        <v>45250</v>
      </c>
      <c r="C10" s="26">
        <v>45251</v>
      </c>
      <c r="D10" s="26">
        <v>45252</v>
      </c>
      <c r="E10" s="26">
        <v>45253</v>
      </c>
      <c r="F10" s="26">
        <v>45254</v>
      </c>
      <c r="G10" s="26">
        <v>45255</v>
      </c>
      <c r="H10" s="26">
        <v>45256</v>
      </c>
    </row>
    <row r="11" spans="1:9" s="9" customFormat="1" ht="48" customHeight="1" x14ac:dyDescent="0.2">
      <c r="A11" s="6"/>
      <c r="B11" s="21"/>
      <c r="C11" s="21"/>
      <c r="D11" s="21"/>
      <c r="E11" s="21"/>
      <c r="F11" s="21"/>
      <c r="G11" s="21"/>
      <c r="H11" s="21"/>
    </row>
    <row r="12" spans="1:9" s="8" customFormat="1" ht="19.5" customHeight="1" x14ac:dyDescent="0.2">
      <c r="A12" s="7"/>
      <c r="B12" s="24">
        <f t="array" ref="B12:H12">JoursEtSemaines+DATE(AnnéeCalendrier,11,1)-WEEKDAY(DATE(AnnéeCalendrier,11,1),(DébutSemaine="lundi")+1)+29</f>
        <v>45257</v>
      </c>
      <c r="C12" s="24">
        <v>45258</v>
      </c>
      <c r="D12" s="24">
        <v>45259</v>
      </c>
      <c r="E12" s="24">
        <v>45260</v>
      </c>
      <c r="F12" s="24">
        <v>45261</v>
      </c>
      <c r="G12" s="24">
        <v>45262</v>
      </c>
      <c r="H12" s="24">
        <v>45263</v>
      </c>
    </row>
    <row r="13" spans="1:9" s="9" customFormat="1" ht="48" customHeight="1" x14ac:dyDescent="0.2">
      <c r="A13" s="6"/>
      <c r="B13" s="29"/>
      <c r="C13" s="29"/>
      <c r="D13" s="29"/>
      <c r="E13" s="29"/>
      <c r="F13" s="29"/>
      <c r="G13" s="29"/>
      <c r="H13" s="29"/>
    </row>
    <row r="14" spans="1:9" s="8" customFormat="1" ht="19.5" customHeight="1" x14ac:dyDescent="0.2">
      <c r="A14" s="7"/>
      <c r="B14" s="26">
        <f t="array" ref="B14:C14">JoursEtSemaines+DATE(AnnéeCalendrier,11,1)-WEEKDAY(DATE(AnnéeCalendrier,11,1),(DébutSemaine="lundi")+1)+36</f>
        <v>45264</v>
      </c>
      <c r="C14" s="26">
        <v>45265</v>
      </c>
      <c r="D14" s="41" t="s">
        <v>0</v>
      </c>
      <c r="E14" s="41"/>
      <c r="F14" s="41"/>
      <c r="G14" s="41"/>
      <c r="H14" s="41"/>
    </row>
    <row r="15" spans="1:9" s="9" customFormat="1" ht="48" customHeight="1" x14ac:dyDescent="0.2">
      <c r="A15" s="6"/>
      <c r="B15" s="21"/>
      <c r="C15" s="21"/>
      <c r="D15" s="42"/>
      <c r="E15" s="42"/>
      <c r="F15" s="42"/>
      <c r="G15" s="42"/>
      <c r="H15" s="42"/>
    </row>
  </sheetData>
  <mergeCells count="3">
    <mergeCell ref="B2:D2"/>
    <mergeCell ref="D14:H14"/>
    <mergeCell ref="D15:H15"/>
  </mergeCells>
  <conditionalFormatting sqref="B12:H12 B14:C14">
    <cfRule type="expression" dxfId="3" priority="2">
      <formula>AND(DAY(B12)&gt;=1,DAY(B12)&lt;=15)</formula>
    </cfRule>
  </conditionalFormatting>
  <conditionalFormatting sqref="B4:G4">
    <cfRule type="expression" dxfId="2" priority="1">
      <formula>DAY(B4)&gt;8</formula>
    </cfRule>
  </conditionalFormatting>
  <dataValidations count="8">
    <dataValidation allowBlank="1" showInputMessage="1" showErrorMessage="1" prompt="Jour de la semaine défini automatiquement." sqref="C3:H3"/>
    <dataValidation allowBlank="1" showInputMessage="1" showErrorMessage="1" prompt="Calendrier du mois de novembre" sqref="A1"/>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dataValidation allowBlank="1" showInputMessage="1" showErrorMessage="1" prompt="Cette ligne ainsi que les lignes 7, 9, 11, 13 et 15 sont des cellules destinées à la saisie de notes quotidiennes en rapport avec le jour civil figurant dans la cellule située au-dessus." sqref="B5"/>
    <dataValidation allowBlank="1" showInputMessage="1" prompt="Entrez les notes mensuelles dans cette cellule." sqref="D15:H15"/>
    <dataValidation allowBlank="1" showInputMessage="1" prompt="Entrez les notes mensuelles dans la cellule ci-dessous." sqref="D14:H14"/>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dataValidations>
  <printOptions horizontalCentered="1"/>
  <pageMargins left="0.25" right="0.25" top="0.5" bottom="0.5" header="0.3" footer="0.3"/>
  <pageSetup paperSize="9" scale="98" orientation="landscape" r:id="rId1"/>
  <headerFooter differentFirst="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8" tint="0.59999389629810485"/>
    <pageSetUpPr fitToPage="1"/>
  </sheetPr>
  <dimension ref="A1:I15"/>
  <sheetViews>
    <sheetView showGridLines="0" showRowColHeaders="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6384" width="8.88671875" style="14"/>
  </cols>
  <sheetData>
    <row r="1" spans="1:9" s="1" customFormat="1" ht="9" customHeight="1" x14ac:dyDescent="0.2">
      <c r="I1" s="1" t="s">
        <v>1</v>
      </c>
    </row>
    <row r="2" spans="1:9" s="2" customFormat="1" ht="100.5" customHeight="1" x14ac:dyDescent="0.2">
      <c r="B2" s="30" t="str">
        <f>"Décembre "&amp;AnnéeCalendrier</f>
        <v>Décembre 2023</v>
      </c>
      <c r="C2" s="30"/>
      <c r="D2" s="30"/>
      <c r="E2" s="3"/>
      <c r="F2" s="3"/>
      <c r="G2" s="3"/>
      <c r="H2" s="4"/>
    </row>
    <row r="3" spans="1:9" s="5" customFormat="1" ht="19.5" customHeight="1" thickBot="1" x14ac:dyDescent="0.25">
      <c r="A3" s="1"/>
      <c r="B3" s="15" t="str">
        <f>DébutSemaine</f>
        <v>lundi</v>
      </c>
      <c r="C3" s="15" t="str">
        <f t="shared" ref="C3:H3" si="0">TEXT(C4,"jjjj")</f>
        <v>mardi</v>
      </c>
      <c r="D3" s="15" t="str">
        <f t="shared" si="0"/>
        <v>mercredi</v>
      </c>
      <c r="E3" s="15" t="str">
        <f t="shared" si="0"/>
        <v>jeudi</v>
      </c>
      <c r="F3" s="15" t="str">
        <f t="shared" si="0"/>
        <v>vendredi</v>
      </c>
      <c r="G3" s="15" t="str">
        <f t="shared" si="0"/>
        <v>samedi</v>
      </c>
      <c r="H3" s="15" t="str">
        <f t="shared" si="0"/>
        <v>dimanche</v>
      </c>
    </row>
    <row r="4" spans="1:9" s="8" customFormat="1" ht="19.5" customHeight="1" x14ac:dyDescent="0.2">
      <c r="A4" s="7"/>
      <c r="B4" s="24">
        <f t="array" ref="B4:H4">JoursEtSemaines+DATE(AnnéeCalendrier,12,1)-WEEKDAY(DATE(AnnéeCalendrier,12,1),(DébutSemaine="lundi")+1)+1</f>
        <v>45257</v>
      </c>
      <c r="C4" s="24">
        <v>45258</v>
      </c>
      <c r="D4" s="24">
        <v>45259</v>
      </c>
      <c r="E4" s="24">
        <v>45260</v>
      </c>
      <c r="F4" s="24">
        <v>45261</v>
      </c>
      <c r="G4" s="24">
        <v>45262</v>
      </c>
      <c r="H4" s="24">
        <v>45263</v>
      </c>
    </row>
    <row r="5" spans="1:9" s="9" customFormat="1" ht="48" customHeight="1" x14ac:dyDescent="0.2">
      <c r="A5" s="6"/>
      <c r="B5" s="19"/>
      <c r="C5" s="19"/>
      <c r="D5" s="19"/>
      <c r="E5" s="19"/>
      <c r="F5" s="19"/>
      <c r="G5" s="19"/>
      <c r="H5" s="19"/>
    </row>
    <row r="6" spans="1:9" s="8" customFormat="1" ht="19.5" customHeight="1" x14ac:dyDescent="0.2">
      <c r="A6" s="7"/>
      <c r="B6" s="25">
        <f t="array" ref="B6:H6">JoursEtSemaines+DATE(AnnéeCalendrier,12,1)-WEEKDAY(DATE(AnnéeCalendrier,12,1),(DébutSemaine="lundi")+1)+8</f>
        <v>45264</v>
      </c>
      <c r="C6" s="25">
        <v>45265</v>
      </c>
      <c r="D6" s="25">
        <v>45266</v>
      </c>
      <c r="E6" s="25">
        <v>45267</v>
      </c>
      <c r="F6" s="25">
        <v>45268</v>
      </c>
      <c r="G6" s="25">
        <v>45269</v>
      </c>
      <c r="H6" s="25">
        <v>45270</v>
      </c>
    </row>
    <row r="7" spans="1:9" s="9" customFormat="1" ht="48" customHeight="1" x14ac:dyDescent="0.2">
      <c r="A7" s="6"/>
      <c r="B7" s="20"/>
      <c r="C7" s="20"/>
      <c r="D7" s="20"/>
      <c r="E7" s="20"/>
      <c r="F7" s="20"/>
      <c r="G7" s="20"/>
      <c r="H7" s="20"/>
    </row>
    <row r="8" spans="1:9" s="8" customFormat="1" ht="19.5" customHeight="1" x14ac:dyDescent="0.2">
      <c r="A8" s="7"/>
      <c r="B8" s="24">
        <f t="array" ref="B8:H8">JoursEtSemaines+DATE(AnnéeCalendrier,12,1)-WEEKDAY(DATE(AnnéeCalendrier,12,1),(DébutSemaine="lundi")+1)+15</f>
        <v>45271</v>
      </c>
      <c r="C8" s="24">
        <v>45272</v>
      </c>
      <c r="D8" s="24">
        <v>45273</v>
      </c>
      <c r="E8" s="24">
        <v>45274</v>
      </c>
      <c r="F8" s="24">
        <v>45275</v>
      </c>
      <c r="G8" s="24">
        <v>45276</v>
      </c>
      <c r="H8" s="24">
        <v>45277</v>
      </c>
    </row>
    <row r="9" spans="1:9" s="9" customFormat="1" ht="48" customHeight="1" x14ac:dyDescent="0.2">
      <c r="A9" s="6"/>
      <c r="B9" s="29"/>
      <c r="C9" s="29"/>
      <c r="D9" s="29"/>
      <c r="E9" s="29"/>
      <c r="F9" s="29"/>
      <c r="G9" s="29"/>
      <c r="H9" s="29"/>
    </row>
    <row r="10" spans="1:9" s="8" customFormat="1" ht="19.5" customHeight="1" x14ac:dyDescent="0.2">
      <c r="A10" s="7"/>
      <c r="B10" s="25">
        <f t="array" ref="B10:H10">JoursEtSemaines+DATE(AnnéeCalendrier,12,1)-WEEKDAY(DATE(AnnéeCalendrier,12,1),(DébutSemaine="lundi")+1)+22</f>
        <v>45278</v>
      </c>
      <c r="C10" s="25">
        <v>45279</v>
      </c>
      <c r="D10" s="25">
        <v>45280</v>
      </c>
      <c r="E10" s="25">
        <v>45281</v>
      </c>
      <c r="F10" s="25">
        <v>45282</v>
      </c>
      <c r="G10" s="25">
        <v>45283</v>
      </c>
      <c r="H10" s="25">
        <v>45284</v>
      </c>
    </row>
    <row r="11" spans="1:9" s="9" customFormat="1" ht="48" customHeight="1" x14ac:dyDescent="0.2">
      <c r="A11" s="6"/>
      <c r="B11" s="20"/>
      <c r="C11" s="20"/>
      <c r="D11" s="20"/>
      <c r="E11" s="20"/>
      <c r="F11" s="20"/>
      <c r="G11" s="20"/>
      <c r="H11" s="20"/>
    </row>
    <row r="12" spans="1:9" s="8" customFormat="1" ht="19.5" customHeight="1" x14ac:dyDescent="0.2">
      <c r="A12" s="7"/>
      <c r="B12" s="24">
        <f t="array" ref="B12:H12">JoursEtSemaines+DATE(AnnéeCalendrier,12,1)-WEEKDAY(DATE(AnnéeCalendrier,12,1),(DébutSemaine="lundi")+1)+29</f>
        <v>45285</v>
      </c>
      <c r="C12" s="24">
        <v>45286</v>
      </c>
      <c r="D12" s="24">
        <v>45287</v>
      </c>
      <c r="E12" s="24">
        <v>45288</v>
      </c>
      <c r="F12" s="24">
        <v>45289</v>
      </c>
      <c r="G12" s="24">
        <v>45290</v>
      </c>
      <c r="H12" s="24">
        <v>45291</v>
      </c>
    </row>
    <row r="13" spans="1:9" s="9" customFormat="1" ht="48" customHeight="1" x14ac:dyDescent="0.2">
      <c r="A13" s="6"/>
      <c r="B13" s="29"/>
      <c r="C13" s="29"/>
      <c r="D13" s="29"/>
      <c r="E13" s="29"/>
      <c r="F13" s="29"/>
      <c r="G13" s="29"/>
      <c r="H13" s="29"/>
    </row>
    <row r="14" spans="1:9" s="8" customFormat="1" ht="19.5" customHeight="1" x14ac:dyDescent="0.2">
      <c r="A14" s="7"/>
      <c r="B14" s="25">
        <f t="array" ref="B14:C14">JoursEtSemaines+DATE(AnnéeCalendrier,12,1)-WEEKDAY(DATE(AnnéeCalendrier,12,1),(DébutSemaine="lundi")+1)+36</f>
        <v>45292</v>
      </c>
      <c r="C14" s="25">
        <v>45293</v>
      </c>
      <c r="D14" s="31" t="s">
        <v>0</v>
      </c>
      <c r="E14" s="31"/>
      <c r="F14" s="31"/>
      <c r="G14" s="31"/>
      <c r="H14" s="31"/>
    </row>
    <row r="15" spans="1:9" s="9" customFormat="1" ht="48" customHeight="1" x14ac:dyDescent="0.2">
      <c r="A15" s="6"/>
      <c r="B15" s="20"/>
      <c r="C15" s="20"/>
      <c r="D15" s="32"/>
      <c r="E15" s="32"/>
      <c r="F15" s="32"/>
      <c r="G15" s="32"/>
      <c r="H15" s="32"/>
    </row>
  </sheetData>
  <mergeCells count="3">
    <mergeCell ref="B2:D2"/>
    <mergeCell ref="D14:H14"/>
    <mergeCell ref="D15:H15"/>
  </mergeCells>
  <conditionalFormatting sqref="B12:H12 B14:C14">
    <cfRule type="expression" dxfId="1" priority="2">
      <formula>AND(DAY(B12)&gt;=1,DAY(B12)&lt;=15)</formula>
    </cfRule>
  </conditionalFormatting>
  <conditionalFormatting sqref="B4:G4">
    <cfRule type="expression" dxfId="0" priority="1">
      <formula>DAY(B4)&gt;8</formula>
    </cfRule>
  </conditionalFormatting>
  <dataValidations count="8">
    <dataValidation allowBlank="1" showInputMessage="1" showErrorMessage="1" prompt="Jour de la semaine défini automatiquement." sqref="C3:H3"/>
    <dataValidation allowBlank="1" showInputMessage="1" showErrorMessage="1" prompt="Calendrier du mois de décembre" sqref="A1"/>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dataValidation allowBlank="1" showInputMessage="1" prompt="Entrez les notes mensuelles dans la cellule ci-dessous." sqref="D14:H14"/>
    <dataValidation allowBlank="1" showInputMessage="1" prompt="Entrez les notes mensuelles dans cette cellule." sqref="D15:H15"/>
    <dataValidation allowBlank="1" showInputMessage="1" showErrorMessage="1" prompt="Cette ligne ainsi que les lignes 7, 9, 11, 13 et 15 sont des cellules destinées à la saisie de notes quotidiennes en rapport avec le jour civil figurant dans la cellule située au-dessus." sqref="B5"/>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dataValidations>
  <printOptions horizontalCentered="1"/>
  <pageMargins left="0.25" right="0.25" top="0.5" bottom="0.5" header="0.3" footer="0.3"/>
  <pageSetup paperSize="9" scale="98" orientation="landscape" r:id="rId1"/>
  <headerFooter differentFirst="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8" tint="0.59999389629810485"/>
    <pageSetUpPr fitToPage="1"/>
  </sheetPr>
  <dimension ref="A1:I15"/>
  <sheetViews>
    <sheetView showGridLines="0" showRowColHeaders="0" zoomScaleNormal="10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6384" width="8.88671875" style="1"/>
  </cols>
  <sheetData>
    <row r="1" spans="1:9" ht="9" customHeight="1" x14ac:dyDescent="0.2">
      <c r="I1" s="1" t="s">
        <v>1</v>
      </c>
    </row>
    <row r="2" spans="1:9" s="2" customFormat="1" ht="100.5" customHeight="1" x14ac:dyDescent="0.2">
      <c r="B2" s="30" t="str">
        <f>"Février "&amp;AnnéeCalendrier</f>
        <v>Février 2023</v>
      </c>
      <c r="C2" s="30"/>
      <c r="D2" s="30"/>
      <c r="E2" s="3"/>
      <c r="F2" s="3"/>
      <c r="G2" s="3"/>
      <c r="H2" s="4"/>
    </row>
    <row r="3" spans="1:9" s="5" customFormat="1" ht="19.5" customHeight="1" thickBot="1" x14ac:dyDescent="0.25">
      <c r="A3" s="1"/>
      <c r="B3" s="15" t="str">
        <f>DébutSemaine</f>
        <v>lundi</v>
      </c>
      <c r="C3" s="15" t="str">
        <f t="shared" ref="C3:H3" si="0">TEXT(C4,"jjjj")</f>
        <v>mardi</v>
      </c>
      <c r="D3" s="15" t="str">
        <f t="shared" si="0"/>
        <v>mercredi</v>
      </c>
      <c r="E3" s="15" t="str">
        <f t="shared" si="0"/>
        <v>jeudi</v>
      </c>
      <c r="F3" s="15" t="str">
        <f t="shared" si="0"/>
        <v>vendredi</v>
      </c>
      <c r="G3" s="15" t="str">
        <f t="shared" si="0"/>
        <v>samedi</v>
      </c>
      <c r="H3" s="15" t="str">
        <f t="shared" si="0"/>
        <v>dimanche</v>
      </c>
    </row>
    <row r="4" spans="1:9" s="8" customFormat="1" ht="19.5" customHeight="1" x14ac:dyDescent="0.2">
      <c r="A4" s="7"/>
      <c r="B4" s="24">
        <f t="array" ref="B4:H4">JoursEtSemaines+DATE(AnnéeCalendrier,2,1)-WEEKDAY(DATE(AnnéeCalendrier,2,1),(DébutSemaine="lundi")+1)+1</f>
        <v>44956</v>
      </c>
      <c r="C4" s="24">
        <v>44957</v>
      </c>
      <c r="D4" s="24">
        <v>44958</v>
      </c>
      <c r="E4" s="24">
        <v>44959</v>
      </c>
      <c r="F4" s="24">
        <v>44960</v>
      </c>
      <c r="G4" s="24">
        <v>44961</v>
      </c>
      <c r="H4" s="24">
        <v>44962</v>
      </c>
    </row>
    <row r="5" spans="1:9" s="9" customFormat="1" ht="48" customHeight="1" x14ac:dyDescent="0.2">
      <c r="A5" s="6"/>
      <c r="B5" s="19"/>
      <c r="C5" s="19"/>
      <c r="D5" s="19"/>
      <c r="E5" s="19"/>
      <c r="F5" s="19"/>
      <c r="G5" s="19"/>
      <c r="H5" s="19"/>
    </row>
    <row r="6" spans="1:9" s="8" customFormat="1" ht="19.5" customHeight="1" x14ac:dyDescent="0.2">
      <c r="A6" s="7"/>
      <c r="B6" s="25">
        <f t="array" ref="B6:H6">JoursEtSemaines+DATE(AnnéeCalendrier,2,1)-WEEKDAY(DATE(AnnéeCalendrier,2,1),(DébutSemaine="lundi")+1)+8</f>
        <v>44963</v>
      </c>
      <c r="C6" s="25">
        <v>44964</v>
      </c>
      <c r="D6" s="25">
        <v>44965</v>
      </c>
      <c r="E6" s="25">
        <v>44966</v>
      </c>
      <c r="F6" s="25">
        <v>44967</v>
      </c>
      <c r="G6" s="25">
        <v>44968</v>
      </c>
      <c r="H6" s="25">
        <v>44969</v>
      </c>
    </row>
    <row r="7" spans="1:9" s="9" customFormat="1" ht="48" customHeight="1" x14ac:dyDescent="0.2">
      <c r="A7" s="6"/>
      <c r="B7" s="20"/>
      <c r="C7" s="20"/>
      <c r="D7" s="20"/>
      <c r="E7" s="20"/>
      <c r="F7" s="20"/>
      <c r="G7" s="20"/>
      <c r="H7" s="20"/>
    </row>
    <row r="8" spans="1:9" s="8" customFormat="1" ht="19.5" customHeight="1" x14ac:dyDescent="0.2">
      <c r="A8" s="7"/>
      <c r="B8" s="24">
        <f t="array" ref="B8:H8">JoursEtSemaines+DATE(AnnéeCalendrier,2,1)-WEEKDAY(DATE(AnnéeCalendrier,2,1),(DébutSemaine="lundi")+1)+15</f>
        <v>44970</v>
      </c>
      <c r="C8" s="24">
        <v>44971</v>
      </c>
      <c r="D8" s="24">
        <v>44972</v>
      </c>
      <c r="E8" s="24">
        <v>44973</v>
      </c>
      <c r="F8" s="24">
        <v>44974</v>
      </c>
      <c r="G8" s="24">
        <v>44975</v>
      </c>
      <c r="H8" s="24">
        <v>44976</v>
      </c>
    </row>
    <row r="9" spans="1:9" s="9" customFormat="1" ht="48" customHeight="1" x14ac:dyDescent="0.2">
      <c r="A9" s="6"/>
      <c r="B9" s="29"/>
      <c r="C9" s="29"/>
      <c r="D9" s="29"/>
      <c r="E9" s="29"/>
      <c r="F9" s="29"/>
      <c r="G9" s="29"/>
      <c r="H9" s="29"/>
    </row>
    <row r="10" spans="1:9" s="8" customFormat="1" ht="19.5" customHeight="1" x14ac:dyDescent="0.2">
      <c r="A10" s="7"/>
      <c r="B10" s="25">
        <f t="array" ref="B10:H10">JoursEtSemaines+DATE(AnnéeCalendrier,2,1)-WEEKDAY(DATE(AnnéeCalendrier,2,1),(DébutSemaine="lundi")+1)+22</f>
        <v>44977</v>
      </c>
      <c r="C10" s="25">
        <v>44978</v>
      </c>
      <c r="D10" s="25">
        <v>44979</v>
      </c>
      <c r="E10" s="25">
        <v>44980</v>
      </c>
      <c r="F10" s="25">
        <v>44981</v>
      </c>
      <c r="G10" s="25">
        <v>44982</v>
      </c>
      <c r="H10" s="25">
        <v>44983</v>
      </c>
    </row>
    <row r="11" spans="1:9" s="9" customFormat="1" ht="48" customHeight="1" x14ac:dyDescent="0.2">
      <c r="A11" s="6"/>
      <c r="B11" s="20"/>
      <c r="C11" s="20"/>
      <c r="D11" s="20"/>
      <c r="E11" s="20"/>
      <c r="F11" s="20"/>
      <c r="G11" s="20"/>
      <c r="H11" s="20"/>
    </row>
    <row r="12" spans="1:9" s="8" customFormat="1" ht="19.5" customHeight="1" x14ac:dyDescent="0.2">
      <c r="A12" s="7"/>
      <c r="B12" s="24">
        <f t="array" ref="B12:H12">JoursEtSemaines+DATE(AnnéeCalendrier,2,1)-WEEKDAY(DATE(AnnéeCalendrier,2,1),(DébutSemaine="lundi")+1)+29</f>
        <v>44984</v>
      </c>
      <c r="C12" s="24">
        <v>44985</v>
      </c>
      <c r="D12" s="24">
        <v>44986</v>
      </c>
      <c r="E12" s="24">
        <v>44987</v>
      </c>
      <c r="F12" s="24">
        <v>44988</v>
      </c>
      <c r="G12" s="24">
        <v>44989</v>
      </c>
      <c r="H12" s="24">
        <v>44990</v>
      </c>
    </row>
    <row r="13" spans="1:9" s="9" customFormat="1" ht="48" customHeight="1" x14ac:dyDescent="0.2">
      <c r="A13" s="6"/>
      <c r="B13" s="29"/>
      <c r="C13" s="29"/>
      <c r="D13" s="29"/>
      <c r="E13" s="29"/>
      <c r="F13" s="29"/>
      <c r="G13" s="29"/>
      <c r="H13" s="29"/>
    </row>
    <row r="14" spans="1:9" s="8" customFormat="1" ht="19.5" customHeight="1" x14ac:dyDescent="0.2">
      <c r="A14" s="7"/>
      <c r="B14" s="25">
        <f t="array" ref="B14:C14">JoursEtSemaines+DATE(AnnéeCalendrier,2,1)-WEEKDAY(DATE(AnnéeCalendrier,2,1),(DébutSemaine="lundi")+1)+36</f>
        <v>44991</v>
      </c>
      <c r="C14" s="25">
        <v>44992</v>
      </c>
      <c r="D14" s="31" t="s">
        <v>0</v>
      </c>
      <c r="E14" s="31"/>
      <c r="F14" s="31"/>
      <c r="G14" s="31"/>
      <c r="H14" s="31"/>
    </row>
    <row r="15" spans="1:9" s="9" customFormat="1" ht="48" customHeight="1" x14ac:dyDescent="0.2">
      <c r="A15" s="6"/>
      <c r="B15" s="20"/>
      <c r="C15" s="20"/>
      <c r="D15" s="32"/>
      <c r="E15" s="32"/>
      <c r="F15" s="32"/>
      <c r="G15" s="32"/>
      <c r="H15" s="32"/>
    </row>
  </sheetData>
  <mergeCells count="3">
    <mergeCell ref="B2:D2"/>
    <mergeCell ref="D14:H14"/>
    <mergeCell ref="D15:H15"/>
  </mergeCells>
  <conditionalFormatting sqref="B12:H12 B14:C14">
    <cfRule type="expression" dxfId="21" priority="2">
      <formula>AND(DAY(B12)&gt;=1,DAY(B12)&lt;=15)</formula>
    </cfRule>
  </conditionalFormatting>
  <conditionalFormatting sqref="B4:G4">
    <cfRule type="expression" dxfId="20" priority="1">
      <formula>DAY(B4)&gt;8</formula>
    </cfRule>
  </conditionalFormatting>
  <dataValidations count="8">
    <dataValidation allowBlank="1" showInputMessage="1" showErrorMessage="1" prompt="Jour de la semaine défini automatiquement." sqref="C3:H3"/>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dataValidation allowBlank="1" showInputMessage="1" showErrorMessage="1" prompt="Calendrier du mois de février" sqref="A1"/>
    <dataValidation allowBlank="1" showInputMessage="1" prompt="Entrez les notes mensuelles dans la cellule ci-dessous." sqref="D14:H14"/>
    <dataValidation allowBlank="1" showInputMessage="1" prompt="Entrez les notes mensuelles dans cette cellule." sqref="D15:H15"/>
    <dataValidation allowBlank="1" showInputMessage="1" showErrorMessage="1" prompt="Cette ligne ainsi que les lignes 7, 9, 11, 13 et 15 sont des cellules destinées à la saisie de notes quotidiennes en rapport avec le jour civil figurant dans la cellule située au-dessus." sqref="B5"/>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dataValidations>
  <printOptions horizontalCentered="1"/>
  <pageMargins left="0.25" right="0.25" top="0.5" bottom="0.5" header="0.3" footer="0.3"/>
  <pageSetup paperSize="9" scale="98" orientation="landscape" r:id="rId1"/>
  <headerFooter differentFirst="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9" tint="0.59999389629810485"/>
    <pageSetUpPr fitToPage="1"/>
  </sheetPr>
  <dimension ref="A1:I15"/>
  <sheetViews>
    <sheetView showGridLines="0" showRowColHeaders="0" zoomScaleNormal="100" workbookViewId="0">
      <selection activeCell="E9" sqref="E9"/>
    </sheetView>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4" customWidth="1"/>
    <col min="11" max="16384" width="8.88671875" style="14"/>
  </cols>
  <sheetData>
    <row r="1" spans="1:9" s="1" customFormat="1" ht="9" customHeight="1" x14ac:dyDescent="0.2">
      <c r="I1" s="1" t="s">
        <v>1</v>
      </c>
    </row>
    <row r="2" spans="1:9" s="2" customFormat="1" ht="100.5" customHeight="1" x14ac:dyDescent="0.2">
      <c r="B2" s="34" t="str">
        <f>"Mars "&amp;AnnéeCalendrier</f>
        <v>Mars 2023</v>
      </c>
      <c r="C2" s="34"/>
      <c r="D2" s="34"/>
      <c r="E2" s="3"/>
      <c r="F2" s="3"/>
      <c r="G2" s="3"/>
      <c r="H2" s="4"/>
    </row>
    <row r="3" spans="1:9" s="5" customFormat="1" ht="19.5" customHeight="1" thickBot="1" x14ac:dyDescent="0.25">
      <c r="A3" s="1"/>
      <c r="B3" s="16" t="str">
        <f>DébutSemaine</f>
        <v>lundi</v>
      </c>
      <c r="C3" s="16" t="str">
        <f t="shared" ref="C3:H3" si="0">TEXT(C4,"jjjj")</f>
        <v>mardi</v>
      </c>
      <c r="D3" s="16" t="str">
        <f t="shared" si="0"/>
        <v>mercredi</v>
      </c>
      <c r="E3" s="16" t="str">
        <f t="shared" si="0"/>
        <v>jeudi</v>
      </c>
      <c r="F3" s="16" t="str">
        <f t="shared" si="0"/>
        <v>vendredi</v>
      </c>
      <c r="G3" s="16" t="str">
        <f t="shared" si="0"/>
        <v>samedi</v>
      </c>
      <c r="H3" s="16" t="str">
        <f t="shared" si="0"/>
        <v>dimanche</v>
      </c>
    </row>
    <row r="4" spans="1:9" s="8" customFormat="1" ht="19.5" customHeight="1" x14ac:dyDescent="0.2">
      <c r="A4" s="7"/>
      <c r="B4" s="24">
        <f t="array" ref="B4:H4">JoursEtSemaines+DATE(AnnéeCalendrier,3,1)-WEEKDAY(DATE(AnnéeCalendrier,3,1),(DébutSemaine="lundi")+1)+1</f>
        <v>44984</v>
      </c>
      <c r="C4" s="24">
        <v>44985</v>
      </c>
      <c r="D4" s="24">
        <v>44986</v>
      </c>
      <c r="E4" s="24">
        <v>44987</v>
      </c>
      <c r="F4" s="24">
        <v>44988</v>
      </c>
      <c r="G4" s="24">
        <v>44989</v>
      </c>
      <c r="H4" s="24">
        <v>44990</v>
      </c>
    </row>
    <row r="5" spans="1:9" s="9" customFormat="1" ht="48" customHeight="1" x14ac:dyDescent="0.2">
      <c r="A5" s="6"/>
      <c r="B5" s="19"/>
      <c r="C5" s="19"/>
      <c r="D5" s="19"/>
      <c r="E5" s="19"/>
      <c r="F5" s="19"/>
      <c r="G5" s="19"/>
      <c r="H5" s="19"/>
    </row>
    <row r="6" spans="1:9" s="8" customFormat="1" ht="19.5" customHeight="1" x14ac:dyDescent="0.2">
      <c r="A6" s="7"/>
      <c r="B6" s="28">
        <f t="array" ref="B6:H6">JoursEtSemaines+DATE(AnnéeCalendrier,3,1)-WEEKDAY(DATE(AnnéeCalendrier,3,1),(DébutSemaine="lundi")+1)+8</f>
        <v>44991</v>
      </c>
      <c r="C6" s="28">
        <v>44992</v>
      </c>
      <c r="D6" s="28">
        <v>44993</v>
      </c>
      <c r="E6" s="28">
        <v>44994</v>
      </c>
      <c r="F6" s="28">
        <v>44995</v>
      </c>
      <c r="G6" s="28">
        <v>44996</v>
      </c>
      <c r="H6" s="28">
        <v>44997</v>
      </c>
    </row>
    <row r="7" spans="1:9" s="9" customFormat="1" ht="48" customHeight="1" x14ac:dyDescent="0.2">
      <c r="A7" s="6"/>
      <c r="B7" s="23"/>
      <c r="C7" s="23" t="s">
        <v>9</v>
      </c>
      <c r="D7" s="23" t="s">
        <v>9</v>
      </c>
      <c r="E7" s="23" t="s">
        <v>9</v>
      </c>
      <c r="F7" s="23"/>
      <c r="G7" s="23"/>
      <c r="H7" s="23"/>
    </row>
    <row r="8" spans="1:9" s="8" customFormat="1" ht="19.5" customHeight="1" x14ac:dyDescent="0.2">
      <c r="A8" s="7"/>
      <c r="B8" s="24">
        <f t="array" ref="B8:H8">JoursEtSemaines+DATE(AnnéeCalendrier,3,1)-WEEKDAY(DATE(AnnéeCalendrier,3,1),(DébutSemaine="lundi")+1)+15</f>
        <v>44998</v>
      </c>
      <c r="C8" s="24">
        <v>44999</v>
      </c>
      <c r="D8" s="24">
        <v>45000</v>
      </c>
      <c r="E8" s="24">
        <v>45001</v>
      </c>
      <c r="F8" s="24">
        <v>45002</v>
      </c>
      <c r="G8" s="24">
        <v>45003</v>
      </c>
      <c r="H8" s="24">
        <v>45004</v>
      </c>
    </row>
    <row r="9" spans="1:9" s="9" customFormat="1" ht="48" customHeight="1" x14ac:dyDescent="0.2">
      <c r="A9" s="6"/>
      <c r="B9" s="29"/>
      <c r="C9" s="29"/>
      <c r="D9" s="29"/>
      <c r="E9" s="29" t="s">
        <v>6</v>
      </c>
      <c r="F9" s="29"/>
      <c r="G9" s="29"/>
      <c r="H9" s="29"/>
    </row>
    <row r="10" spans="1:9" s="8" customFormat="1" ht="19.5" customHeight="1" x14ac:dyDescent="0.2">
      <c r="A10" s="7"/>
      <c r="B10" s="28">
        <f t="array" ref="B10:H10">JoursEtSemaines+DATE(AnnéeCalendrier,3,1)-WEEKDAY(DATE(AnnéeCalendrier,3,1),(DébutSemaine="lundi")+1)+22</f>
        <v>45005</v>
      </c>
      <c r="C10" s="28">
        <v>45006</v>
      </c>
      <c r="D10" s="28">
        <v>45007</v>
      </c>
      <c r="E10" s="28">
        <v>45008</v>
      </c>
      <c r="F10" s="28">
        <v>45009</v>
      </c>
      <c r="G10" s="28">
        <v>45010</v>
      </c>
      <c r="H10" s="28">
        <v>45011</v>
      </c>
    </row>
    <row r="11" spans="1:9" s="9" customFormat="1" ht="48" customHeight="1" x14ac:dyDescent="0.2">
      <c r="A11" s="6"/>
      <c r="B11" s="23"/>
      <c r="C11" s="23"/>
      <c r="D11" s="23"/>
      <c r="E11" s="23"/>
      <c r="F11" s="23"/>
      <c r="G11" s="23"/>
      <c r="H11" s="23"/>
    </row>
    <row r="12" spans="1:9" s="8" customFormat="1" ht="19.5" customHeight="1" x14ac:dyDescent="0.2">
      <c r="A12" s="7"/>
      <c r="B12" s="24">
        <f t="array" ref="B12:H12">JoursEtSemaines+DATE(AnnéeCalendrier,3,1)-WEEKDAY(DATE(AnnéeCalendrier,3,1),(DébutSemaine="lundi")+1)+29</f>
        <v>45012</v>
      </c>
      <c r="C12" s="24">
        <v>45013</v>
      </c>
      <c r="D12" s="24">
        <v>45014</v>
      </c>
      <c r="E12" s="24">
        <v>45015</v>
      </c>
      <c r="F12" s="24">
        <v>45016</v>
      </c>
      <c r="G12" s="24">
        <v>45017</v>
      </c>
      <c r="H12" s="24">
        <v>45018</v>
      </c>
    </row>
    <row r="13" spans="1:9" s="9" customFormat="1" ht="48" customHeight="1" x14ac:dyDescent="0.2">
      <c r="A13" s="6"/>
      <c r="B13" s="29"/>
      <c r="C13" s="29"/>
      <c r="D13" s="29"/>
      <c r="E13" s="29"/>
      <c r="F13" s="29"/>
      <c r="G13" s="29"/>
      <c r="H13" s="29"/>
    </row>
    <row r="14" spans="1:9" s="8" customFormat="1" ht="19.5" customHeight="1" x14ac:dyDescent="0.2">
      <c r="A14" s="7"/>
      <c r="B14" s="28">
        <f t="array" ref="B14:C14">JoursEtSemaines+DATE(AnnéeCalendrier,3,1)-WEEKDAY(DATE(AnnéeCalendrier,3,1),(DébutSemaine="lundi")+1)+36</f>
        <v>45019</v>
      </c>
      <c r="C14" s="28">
        <v>45020</v>
      </c>
      <c r="D14" s="35" t="s">
        <v>0</v>
      </c>
      <c r="E14" s="35"/>
      <c r="F14" s="35"/>
      <c r="G14" s="35"/>
      <c r="H14" s="35"/>
    </row>
    <row r="15" spans="1:9" s="9" customFormat="1" ht="48" customHeight="1" x14ac:dyDescent="0.2">
      <c r="A15" s="6"/>
      <c r="B15" s="23"/>
      <c r="C15" s="23"/>
      <c r="D15" s="36"/>
      <c r="E15" s="36"/>
      <c r="F15" s="36"/>
      <c r="G15" s="36"/>
      <c r="H15" s="36"/>
    </row>
  </sheetData>
  <mergeCells count="3">
    <mergeCell ref="B2:D2"/>
    <mergeCell ref="D14:H14"/>
    <mergeCell ref="D15:H15"/>
  </mergeCells>
  <conditionalFormatting sqref="B12:H12 B14:C14">
    <cfRule type="expression" dxfId="19" priority="2">
      <formula>AND(DAY(B12)&gt;=1,DAY(B12)&lt;=15)</formula>
    </cfRule>
  </conditionalFormatting>
  <conditionalFormatting sqref="B4:G4">
    <cfRule type="expression" dxfId="18" priority="1">
      <formula>DAY(B4)&gt;8</formula>
    </cfRule>
  </conditionalFormatting>
  <dataValidations count="8">
    <dataValidation allowBlank="1" showInputMessage="1" showErrorMessage="1" prompt="Calendrier du mois de mars" sqref="A1"/>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dataValidation allowBlank="1" showInputMessage="1" showErrorMessage="1" prompt="Jour de la semaine défini automatiquement." sqref="C3:H3"/>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dataValidation allowBlank="1" showInputMessage="1" showErrorMessage="1" prompt="Cette ligne ainsi que les lignes 7, 9, 11, 13 et 15 sont des cellules destinées à la saisie de notes quotidiennes en rapport avec le jour civil figurant dans la cellule située au-dessus." sqref="B5"/>
    <dataValidation allowBlank="1" showInputMessage="1" prompt="Entrez les notes mensuelles dans cette cellule." sqref="D15:H15"/>
    <dataValidation allowBlank="1" showInputMessage="1" prompt="Entrez les notes mensuelles dans la cellule ci-dessous." sqref="D14:H14"/>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dataValidations>
  <printOptions horizontalCentered="1"/>
  <pageMargins left="0.25" right="0.25" top="0.5" bottom="0.5" header="0.3" footer="0.3"/>
  <pageSetup paperSize="9" scale="98" orientation="landscape" r:id="rId1"/>
  <headerFooter differentFirst="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9" tint="0.59999389629810485"/>
    <pageSetUpPr fitToPage="1"/>
  </sheetPr>
  <dimension ref="A1:I15"/>
  <sheetViews>
    <sheetView showGridLines="0" showRowColHeaders="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4" customWidth="1"/>
    <col min="11" max="16384" width="8.88671875" style="14"/>
  </cols>
  <sheetData>
    <row r="1" spans="1:9" s="1" customFormat="1" ht="9" customHeight="1" x14ac:dyDescent="0.2">
      <c r="I1" s="1" t="s">
        <v>1</v>
      </c>
    </row>
    <row r="2" spans="1:9" s="2" customFormat="1" ht="100.5" customHeight="1" x14ac:dyDescent="0.2">
      <c r="B2" s="34" t="str">
        <f>"Avril "&amp;AnnéeCalendrier</f>
        <v>Avril 2023</v>
      </c>
      <c r="C2" s="34"/>
      <c r="D2" s="34"/>
      <c r="E2" s="3"/>
      <c r="F2" s="3"/>
      <c r="G2" s="3"/>
      <c r="H2" s="4"/>
    </row>
    <row r="3" spans="1:9" s="5" customFormat="1" ht="19.5" customHeight="1" thickBot="1" x14ac:dyDescent="0.25">
      <c r="A3" s="1"/>
      <c r="B3" s="16" t="str">
        <f>DébutSemaine</f>
        <v>lundi</v>
      </c>
      <c r="C3" s="16" t="str">
        <f t="shared" ref="C3:H3" si="0">TEXT(C4,"jjjj")</f>
        <v>mardi</v>
      </c>
      <c r="D3" s="16" t="str">
        <f t="shared" si="0"/>
        <v>mercredi</v>
      </c>
      <c r="E3" s="16" t="str">
        <f t="shared" si="0"/>
        <v>jeudi</v>
      </c>
      <c r="F3" s="16" t="str">
        <f t="shared" si="0"/>
        <v>vendredi</v>
      </c>
      <c r="G3" s="16" t="str">
        <f t="shared" si="0"/>
        <v>samedi</v>
      </c>
      <c r="H3" s="16" t="str">
        <f t="shared" si="0"/>
        <v>dimanche</v>
      </c>
    </row>
    <row r="4" spans="1:9" s="8" customFormat="1" ht="19.5" customHeight="1" x14ac:dyDescent="0.2">
      <c r="A4" s="7"/>
      <c r="B4" s="24">
        <f t="array" ref="B4:H4">JoursEtSemaines+DATE(AnnéeCalendrier,4,1)-WEEKDAY(DATE(AnnéeCalendrier,4,1),(DébutSemaine="lundi")+1)+1</f>
        <v>45012</v>
      </c>
      <c r="C4" s="24">
        <v>45013</v>
      </c>
      <c r="D4" s="24">
        <v>45014</v>
      </c>
      <c r="E4" s="24">
        <v>45015</v>
      </c>
      <c r="F4" s="24">
        <v>45016</v>
      </c>
      <c r="G4" s="24">
        <v>45017</v>
      </c>
      <c r="H4" s="24">
        <v>45018</v>
      </c>
    </row>
    <row r="5" spans="1:9" s="9" customFormat="1" ht="48" customHeight="1" x14ac:dyDescent="0.2">
      <c r="A5" s="6"/>
      <c r="B5" s="19"/>
      <c r="C5" s="19"/>
      <c r="D5" s="19"/>
      <c r="E5" s="19"/>
      <c r="F5" s="19"/>
      <c r="G5" s="19"/>
      <c r="H5" s="19"/>
    </row>
    <row r="6" spans="1:9" s="8" customFormat="1" ht="19.5" customHeight="1" x14ac:dyDescent="0.2">
      <c r="A6" s="7"/>
      <c r="B6" s="28">
        <f t="array" ref="B6:H6">JoursEtSemaines+DATE(AnnéeCalendrier,4,1)-WEEKDAY(DATE(AnnéeCalendrier,4,1),(DébutSemaine="lundi")+1)+8</f>
        <v>45019</v>
      </c>
      <c r="C6" s="28">
        <v>45020</v>
      </c>
      <c r="D6" s="28">
        <v>45021</v>
      </c>
      <c r="E6" s="28">
        <v>45022</v>
      </c>
      <c r="F6" s="28">
        <v>45023</v>
      </c>
      <c r="G6" s="28">
        <v>45024</v>
      </c>
      <c r="H6" s="28">
        <v>45025</v>
      </c>
    </row>
    <row r="7" spans="1:9" s="9" customFormat="1" ht="48" customHeight="1" x14ac:dyDescent="0.2">
      <c r="A7" s="6"/>
      <c r="B7" s="23"/>
      <c r="C7" s="23"/>
      <c r="D7" s="23"/>
      <c r="E7" s="23"/>
      <c r="F7" s="23"/>
      <c r="G7" s="23"/>
      <c r="H7" s="23"/>
    </row>
    <row r="8" spans="1:9" s="8" customFormat="1" ht="19.5" customHeight="1" x14ac:dyDescent="0.2">
      <c r="A8" s="7"/>
      <c r="B8" s="24">
        <f t="array" ref="B8:H8">JoursEtSemaines+DATE(AnnéeCalendrier,4,1)-WEEKDAY(DATE(AnnéeCalendrier,4,1),(DébutSemaine="lundi")+1)+15</f>
        <v>45026</v>
      </c>
      <c r="C8" s="24">
        <v>45027</v>
      </c>
      <c r="D8" s="24">
        <v>45028</v>
      </c>
      <c r="E8" s="24">
        <v>45029</v>
      </c>
      <c r="F8" s="24">
        <v>45030</v>
      </c>
      <c r="G8" s="24">
        <v>45031</v>
      </c>
      <c r="H8" s="24">
        <v>45032</v>
      </c>
    </row>
    <row r="9" spans="1:9" s="9" customFormat="1" ht="48" customHeight="1" x14ac:dyDescent="0.2">
      <c r="A9" s="6"/>
      <c r="B9" s="29"/>
      <c r="C9" s="29"/>
      <c r="D9" s="29"/>
      <c r="E9" s="29"/>
      <c r="F9" s="29"/>
      <c r="G9" s="29"/>
      <c r="H9" s="29"/>
    </row>
    <row r="10" spans="1:9" s="8" customFormat="1" ht="19.5" customHeight="1" x14ac:dyDescent="0.2">
      <c r="A10" s="7"/>
      <c r="B10" s="28">
        <f t="array" ref="B10:H10">JoursEtSemaines+DATE(AnnéeCalendrier,4,1)-WEEKDAY(DATE(AnnéeCalendrier,4,1),(DébutSemaine="lundi")+1)+22</f>
        <v>45033</v>
      </c>
      <c r="C10" s="28">
        <v>45034</v>
      </c>
      <c r="D10" s="28">
        <v>45035</v>
      </c>
      <c r="E10" s="28">
        <v>45036</v>
      </c>
      <c r="F10" s="28">
        <v>45037</v>
      </c>
      <c r="G10" s="28">
        <v>45038</v>
      </c>
      <c r="H10" s="28">
        <v>45039</v>
      </c>
    </row>
    <row r="11" spans="1:9" s="9" customFormat="1" ht="48" customHeight="1" x14ac:dyDescent="0.2">
      <c r="A11" s="6"/>
      <c r="B11" s="23"/>
      <c r="C11" s="23"/>
      <c r="D11" s="23"/>
      <c r="E11" s="23"/>
      <c r="F11" s="23"/>
      <c r="G11" s="23"/>
      <c r="H11" s="23"/>
    </row>
    <row r="12" spans="1:9" s="8" customFormat="1" ht="19.5" customHeight="1" x14ac:dyDescent="0.2">
      <c r="A12" s="7"/>
      <c r="B12" s="24">
        <f t="array" ref="B12:H12">JoursEtSemaines+DATE(AnnéeCalendrier,4,1)-WEEKDAY(DATE(AnnéeCalendrier,4,1),(DébutSemaine="lundi")+1)+29</f>
        <v>45040</v>
      </c>
      <c r="C12" s="24">
        <v>45041</v>
      </c>
      <c r="D12" s="24">
        <v>45042</v>
      </c>
      <c r="E12" s="24">
        <v>45043</v>
      </c>
      <c r="F12" s="24">
        <v>45044</v>
      </c>
      <c r="G12" s="24">
        <v>45045</v>
      </c>
      <c r="H12" s="24">
        <v>45046</v>
      </c>
    </row>
    <row r="13" spans="1:9" s="9" customFormat="1" ht="48" customHeight="1" x14ac:dyDescent="0.2">
      <c r="A13" s="6"/>
      <c r="B13" s="29"/>
      <c r="C13" s="29"/>
      <c r="D13" s="29"/>
      <c r="E13" s="29"/>
      <c r="F13" s="29"/>
      <c r="G13" s="29"/>
      <c r="H13" s="29"/>
    </row>
    <row r="14" spans="1:9" s="8" customFormat="1" ht="19.5" customHeight="1" x14ac:dyDescent="0.2">
      <c r="A14" s="7"/>
      <c r="B14" s="28">
        <f t="array" ref="B14:C14">JoursEtSemaines+DATE(AnnéeCalendrier,4,1)-WEEKDAY(DATE(AnnéeCalendrier,4,1),(DébutSemaine="lundi")+1)+36</f>
        <v>45047</v>
      </c>
      <c r="C14" s="28">
        <v>45048</v>
      </c>
      <c r="D14" s="35" t="s">
        <v>0</v>
      </c>
      <c r="E14" s="35"/>
      <c r="F14" s="35"/>
      <c r="G14" s="35"/>
      <c r="H14" s="35"/>
    </row>
    <row r="15" spans="1:9" s="9" customFormat="1" ht="48" customHeight="1" x14ac:dyDescent="0.2">
      <c r="A15" s="6"/>
      <c r="B15" s="23"/>
      <c r="C15" s="23"/>
      <c r="D15" s="36"/>
      <c r="E15" s="36"/>
      <c r="F15" s="36"/>
      <c r="G15" s="36"/>
      <c r="H15" s="36"/>
    </row>
  </sheetData>
  <mergeCells count="3">
    <mergeCell ref="B2:D2"/>
    <mergeCell ref="D14:H14"/>
    <mergeCell ref="D15:H15"/>
  </mergeCells>
  <conditionalFormatting sqref="B12:H12 B14:C14">
    <cfRule type="expression" dxfId="17" priority="2">
      <formula>AND(DAY(B12)&gt;=1,DAY(B12)&lt;=15)</formula>
    </cfRule>
  </conditionalFormatting>
  <conditionalFormatting sqref="B4:G4">
    <cfRule type="expression" dxfId="16" priority="1">
      <formula>DAY(B4)&gt;8</formula>
    </cfRule>
  </conditionalFormatting>
  <dataValidations count="8">
    <dataValidation allowBlank="1" showInputMessage="1" showErrorMessage="1" prompt="Jour de la semaine défini automatiquement." sqref="C3:H3"/>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dataValidation allowBlank="1" showInputMessage="1" showErrorMessage="1" prompt="Calendrier du mois d’avril" sqref="A1"/>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dataValidation allowBlank="1" showInputMessage="1" prompt="Entrez les notes mensuelles dans la cellule ci-dessous." sqref="D14:H14"/>
    <dataValidation allowBlank="1" showInputMessage="1" prompt="Entrez les notes mensuelles dans cette cellule." sqref="D15:H15"/>
    <dataValidation allowBlank="1" showInputMessage="1" showErrorMessage="1" prompt="Cette ligne ainsi que les lignes 7, 9, 11, 13 et 15 sont des cellules destinées à la saisie de notes quotidiennes en rapport avec le jour civil figurant dans la cellule située au-dessus." sqref="B5"/>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dataValidations>
  <printOptions horizontalCentered="1"/>
  <pageMargins left="0.25" right="0.25" top="0.5" bottom="0.5" header="0.3" footer="0.3"/>
  <pageSetup paperSize="9" scale="98" orientation="landscape" r:id="rId1"/>
  <headerFooter differentFirst="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9" tint="0.59999389629810485"/>
    <pageSetUpPr fitToPage="1"/>
  </sheetPr>
  <dimension ref="A1:I15"/>
  <sheetViews>
    <sheetView showGridLines="0" showRowColHeaders="0" workbookViewId="0">
      <selection activeCell="E8" sqref="E8"/>
    </sheetView>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4" customWidth="1"/>
    <col min="11" max="16384" width="8.88671875" style="14"/>
  </cols>
  <sheetData>
    <row r="1" spans="1:9" s="1" customFormat="1" ht="9" customHeight="1" x14ac:dyDescent="0.2">
      <c r="I1" s="1" t="s">
        <v>1</v>
      </c>
    </row>
    <row r="2" spans="1:9" s="2" customFormat="1" ht="100.5" customHeight="1" x14ac:dyDescent="0.2">
      <c r="B2" s="34" t="str">
        <f>"Mai "&amp;AnnéeCalendrier</f>
        <v>Mai 2023</v>
      </c>
      <c r="C2" s="34"/>
      <c r="D2" s="34"/>
      <c r="E2" s="3"/>
      <c r="F2" s="3"/>
      <c r="G2" s="3"/>
      <c r="H2" s="4"/>
    </row>
    <row r="3" spans="1:9" s="5" customFormat="1" ht="19.5" customHeight="1" thickBot="1" x14ac:dyDescent="0.25">
      <c r="A3" s="1"/>
      <c r="B3" s="16" t="str">
        <f>DébutSemaine</f>
        <v>lundi</v>
      </c>
      <c r="C3" s="16" t="str">
        <f t="shared" ref="C3:H3" si="0">TEXT(C4,"jjjj")</f>
        <v>mardi</v>
      </c>
      <c r="D3" s="16" t="str">
        <f t="shared" si="0"/>
        <v>mercredi</v>
      </c>
      <c r="E3" s="16" t="str">
        <f t="shared" si="0"/>
        <v>jeudi</v>
      </c>
      <c r="F3" s="16" t="str">
        <f t="shared" si="0"/>
        <v>vendredi</v>
      </c>
      <c r="G3" s="16" t="str">
        <f t="shared" si="0"/>
        <v>samedi</v>
      </c>
      <c r="H3" s="16" t="str">
        <f t="shared" si="0"/>
        <v>dimanche</v>
      </c>
    </row>
    <row r="4" spans="1:9" s="8" customFormat="1" ht="19.5" customHeight="1" x14ac:dyDescent="0.2">
      <c r="A4" s="7"/>
      <c r="B4" s="24">
        <f t="array" ref="B4:H4">JoursEtSemaines+DATE(AnnéeCalendrier,5,1)-WEEKDAY(DATE(AnnéeCalendrier,5,1),(DébutSemaine="lundi")+1)+1</f>
        <v>45047</v>
      </c>
      <c r="C4" s="24">
        <v>45048</v>
      </c>
      <c r="D4" s="24">
        <v>45049</v>
      </c>
      <c r="E4" s="24">
        <v>45050</v>
      </c>
      <c r="F4" s="24">
        <v>45051</v>
      </c>
      <c r="G4" s="24">
        <v>45052</v>
      </c>
      <c r="H4" s="24">
        <v>45053</v>
      </c>
    </row>
    <row r="5" spans="1:9" s="9" customFormat="1" ht="48" customHeight="1" x14ac:dyDescent="0.2">
      <c r="A5" s="6"/>
      <c r="B5" s="19"/>
      <c r="C5" s="19"/>
      <c r="D5" s="19"/>
      <c r="E5" s="19"/>
      <c r="F5" s="19"/>
      <c r="G5" s="19"/>
      <c r="H5" s="19"/>
    </row>
    <row r="6" spans="1:9" s="8" customFormat="1" ht="19.5" customHeight="1" x14ac:dyDescent="0.2">
      <c r="A6" s="7"/>
      <c r="B6" s="28">
        <f t="array" ref="B6:H6">JoursEtSemaines+DATE(AnnéeCalendrier,5,1)-WEEKDAY(DATE(AnnéeCalendrier,5,1),(DébutSemaine="lundi")+1)+8</f>
        <v>45054</v>
      </c>
      <c r="C6" s="28">
        <v>45055</v>
      </c>
      <c r="D6" s="28">
        <v>45056</v>
      </c>
      <c r="E6" s="28">
        <v>45057</v>
      </c>
      <c r="F6" s="28">
        <v>45058</v>
      </c>
      <c r="G6" s="28">
        <v>45059</v>
      </c>
      <c r="H6" s="28">
        <v>45060</v>
      </c>
    </row>
    <row r="7" spans="1:9" s="9" customFormat="1" ht="48" customHeight="1" x14ac:dyDescent="0.2">
      <c r="A7" s="6"/>
      <c r="B7" s="23"/>
      <c r="C7" s="23"/>
      <c r="D7" s="23"/>
      <c r="E7" s="23" t="s">
        <v>6</v>
      </c>
      <c r="F7" s="23"/>
      <c r="G7" s="23"/>
      <c r="H7" s="23"/>
    </row>
    <row r="8" spans="1:9" s="8" customFormat="1" ht="19.5" customHeight="1" x14ac:dyDescent="0.2">
      <c r="A8" s="7"/>
      <c r="B8" s="24">
        <f t="array" ref="B8:H8">JoursEtSemaines+DATE(AnnéeCalendrier,5,1)-WEEKDAY(DATE(AnnéeCalendrier,5,1),(DébutSemaine="lundi")+1)+15</f>
        <v>45061</v>
      </c>
      <c r="C8" s="24">
        <v>45062</v>
      </c>
      <c r="D8" s="24">
        <v>45063</v>
      </c>
      <c r="E8" s="24">
        <v>45064</v>
      </c>
      <c r="F8" s="24">
        <v>45065</v>
      </c>
      <c r="G8" s="24">
        <v>45066</v>
      </c>
      <c r="H8" s="24">
        <v>45067</v>
      </c>
    </row>
    <row r="9" spans="1:9" s="9" customFormat="1" ht="48" customHeight="1" x14ac:dyDescent="0.2">
      <c r="A9" s="6"/>
      <c r="B9" s="29"/>
      <c r="C9" s="29"/>
      <c r="D9" s="29"/>
      <c r="E9" s="29"/>
      <c r="F9" s="29"/>
      <c r="G9" s="29"/>
      <c r="H9" s="29"/>
    </row>
    <row r="10" spans="1:9" s="8" customFormat="1" ht="19.5" customHeight="1" x14ac:dyDescent="0.2">
      <c r="A10" s="7"/>
      <c r="B10" s="28">
        <f t="array" ref="B10:H10">JoursEtSemaines+DATE(AnnéeCalendrier,5,1)-WEEKDAY(DATE(AnnéeCalendrier,5,1),(DébutSemaine="lundi")+1)+22</f>
        <v>45068</v>
      </c>
      <c r="C10" s="28">
        <v>45069</v>
      </c>
      <c r="D10" s="28">
        <v>45070</v>
      </c>
      <c r="E10" s="28">
        <v>45071</v>
      </c>
      <c r="F10" s="28">
        <v>45072</v>
      </c>
      <c r="G10" s="28">
        <v>45073</v>
      </c>
      <c r="H10" s="28">
        <v>45074</v>
      </c>
    </row>
    <row r="11" spans="1:9" s="9" customFormat="1" ht="48" customHeight="1" x14ac:dyDescent="0.2">
      <c r="A11" s="6"/>
      <c r="B11" s="23"/>
      <c r="C11" s="23"/>
      <c r="D11" s="23"/>
      <c r="E11" s="23"/>
      <c r="F11" s="23"/>
      <c r="G11" s="23"/>
      <c r="H11" s="23"/>
    </row>
    <row r="12" spans="1:9" s="8" customFormat="1" ht="19.5" customHeight="1" x14ac:dyDescent="0.2">
      <c r="A12" s="7"/>
      <c r="B12" s="24">
        <f t="array" ref="B12:H12">JoursEtSemaines+DATE(AnnéeCalendrier,5,1)-WEEKDAY(DATE(AnnéeCalendrier,5,1),(DébutSemaine="lundi")+1)+29</f>
        <v>45075</v>
      </c>
      <c r="C12" s="24">
        <v>45076</v>
      </c>
      <c r="D12" s="24">
        <v>45077</v>
      </c>
      <c r="E12" s="24">
        <v>45078</v>
      </c>
      <c r="F12" s="24">
        <v>45079</v>
      </c>
      <c r="G12" s="24">
        <v>45080</v>
      </c>
      <c r="H12" s="24">
        <v>45081</v>
      </c>
    </row>
    <row r="13" spans="1:9" s="9" customFormat="1" ht="48" customHeight="1" x14ac:dyDescent="0.2">
      <c r="A13" s="6"/>
      <c r="B13" s="29"/>
      <c r="C13" s="29"/>
      <c r="D13" s="29"/>
      <c r="E13" s="29"/>
      <c r="F13" s="29"/>
      <c r="G13" s="29"/>
      <c r="H13" s="29"/>
    </row>
    <row r="14" spans="1:9" s="8" customFormat="1" ht="19.5" customHeight="1" x14ac:dyDescent="0.2">
      <c r="A14" s="7"/>
      <c r="B14" s="28">
        <f t="array" ref="B14:C14">JoursEtSemaines+DATE(AnnéeCalendrier,5,1)-WEEKDAY(DATE(AnnéeCalendrier,5,1),(DébutSemaine="lundi")+1)+36</f>
        <v>45082</v>
      </c>
      <c r="C14" s="28">
        <v>45083</v>
      </c>
      <c r="D14" s="35" t="s">
        <v>0</v>
      </c>
      <c r="E14" s="35"/>
      <c r="F14" s="35"/>
      <c r="G14" s="35"/>
      <c r="H14" s="35"/>
    </row>
    <row r="15" spans="1:9" s="9" customFormat="1" ht="48" customHeight="1" x14ac:dyDescent="0.2">
      <c r="A15" s="6"/>
      <c r="B15" s="23"/>
      <c r="C15" s="23"/>
      <c r="D15" s="36"/>
      <c r="E15" s="36"/>
      <c r="F15" s="36"/>
      <c r="G15" s="36"/>
      <c r="H15" s="36"/>
    </row>
  </sheetData>
  <mergeCells count="3">
    <mergeCell ref="B2:D2"/>
    <mergeCell ref="D14:H14"/>
    <mergeCell ref="D15:H15"/>
  </mergeCells>
  <conditionalFormatting sqref="B12:H12 B14:C14">
    <cfRule type="expression" dxfId="15" priority="2">
      <formula>AND(DAY(B12)&gt;=1,DAY(B12)&lt;=15)</formula>
    </cfRule>
  </conditionalFormatting>
  <conditionalFormatting sqref="B4:G4">
    <cfRule type="expression" dxfId="14" priority="1">
      <formula>DAY(B4)&gt;8</formula>
    </cfRule>
  </conditionalFormatting>
  <dataValidations count="8">
    <dataValidation allowBlank="1" showInputMessage="1" showErrorMessage="1" prompt="Jour de la semaine défini automatiquement." sqref="C3:H3"/>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dataValidation allowBlank="1" showInputMessage="1" showErrorMessage="1" prompt="Calendrier du mois de mai" sqref="A1"/>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dataValidation allowBlank="1" showInputMessage="1" showErrorMessage="1" prompt="Cette ligne ainsi que les lignes 7, 9, 11, 13 et 15 sont des cellules destinées à la saisie de notes quotidiennes en rapport avec le jour civil figurant dans la cellule située au-dessus." sqref="B5"/>
    <dataValidation allowBlank="1" showInputMessage="1" prompt="Entrez les notes mensuelles dans cette cellule." sqref="D15:H15"/>
    <dataValidation allowBlank="1" showInputMessage="1" prompt="Entrez les notes mensuelles dans la cellule ci-dessous." sqref="D14:H14"/>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dataValidations>
  <printOptions horizontalCentered="1"/>
  <pageMargins left="0.25" right="0.25" top="0.5" bottom="0.5" header="0.3" footer="0.3"/>
  <pageSetup paperSize="9" scale="98" orientation="landscape" r:id="rId1"/>
  <headerFooter differentFirst="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7" tint="0.59999389629810485"/>
    <pageSetUpPr fitToPage="1"/>
  </sheetPr>
  <dimension ref="A1:I15"/>
  <sheetViews>
    <sheetView showGridLines="0" showRowColHeaders="0" workbookViewId="0">
      <selection activeCell="F5" sqref="F5"/>
    </sheetView>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4" customWidth="1"/>
    <col min="11" max="16384" width="8.88671875" style="14"/>
  </cols>
  <sheetData>
    <row r="1" spans="1:9" s="1" customFormat="1" ht="9" customHeight="1" x14ac:dyDescent="0.2">
      <c r="I1" s="1" t="s">
        <v>1</v>
      </c>
    </row>
    <row r="2" spans="1:9" s="2" customFormat="1" ht="100.5" customHeight="1" x14ac:dyDescent="0.2">
      <c r="B2" s="37" t="str">
        <f>"Juin "&amp;AnnéeCalendrier</f>
        <v>Juin 2023</v>
      </c>
      <c r="C2" s="37"/>
      <c r="D2" s="37"/>
      <c r="E2" s="3"/>
      <c r="F2" s="3"/>
      <c r="G2" s="3"/>
      <c r="H2" s="4"/>
    </row>
    <row r="3" spans="1:9" s="5" customFormat="1" ht="19.5" customHeight="1" thickBot="1" x14ac:dyDescent="0.25">
      <c r="A3" s="1"/>
      <c r="B3" s="17" t="str">
        <f>DébutSemaine</f>
        <v>lundi</v>
      </c>
      <c r="C3" s="17" t="str">
        <f t="shared" ref="C3:H3" si="0">TEXT(C4,"jjjj")</f>
        <v>mardi</v>
      </c>
      <c r="D3" s="17" t="str">
        <f t="shared" si="0"/>
        <v>mercredi</v>
      </c>
      <c r="E3" s="17" t="str">
        <f t="shared" si="0"/>
        <v>jeudi</v>
      </c>
      <c r="F3" s="17" t="str">
        <f t="shared" si="0"/>
        <v>vendredi</v>
      </c>
      <c r="G3" s="17" t="str">
        <f t="shared" si="0"/>
        <v>samedi</v>
      </c>
      <c r="H3" s="17" t="str">
        <f t="shared" si="0"/>
        <v>dimanche</v>
      </c>
    </row>
    <row r="4" spans="1:9" s="8" customFormat="1" ht="19.5" customHeight="1" x14ac:dyDescent="0.2">
      <c r="A4" s="7"/>
      <c r="B4" s="24">
        <f t="array" ref="B4:H4">JoursEtSemaines+DATE(AnnéeCalendrier,6,1)-WEEKDAY(DATE(AnnéeCalendrier,6,1),(DébutSemaine="lundi")+1)+1</f>
        <v>45075</v>
      </c>
      <c r="C4" s="24">
        <v>45076</v>
      </c>
      <c r="D4" s="24">
        <v>45077</v>
      </c>
      <c r="E4" s="24">
        <v>45078</v>
      </c>
      <c r="F4" s="24">
        <v>45079</v>
      </c>
      <c r="G4" s="24">
        <v>45080</v>
      </c>
      <c r="H4" s="24">
        <v>45081</v>
      </c>
    </row>
    <row r="5" spans="1:9" s="9" customFormat="1" ht="48" customHeight="1" x14ac:dyDescent="0.2">
      <c r="A5" s="6"/>
      <c r="B5" s="19"/>
      <c r="C5" s="19"/>
      <c r="D5" s="19"/>
      <c r="E5" s="19"/>
      <c r="F5" s="19" t="s">
        <v>11</v>
      </c>
      <c r="G5" s="19"/>
      <c r="H5" s="19"/>
    </row>
    <row r="6" spans="1:9" s="8" customFormat="1" ht="19.5" customHeight="1" x14ac:dyDescent="0.2">
      <c r="A6" s="7"/>
      <c r="B6" s="27">
        <f t="array" ref="B6:H6">JoursEtSemaines+DATE(AnnéeCalendrier,6,1)-WEEKDAY(DATE(AnnéeCalendrier,6,1),(DébutSemaine="lundi")+1)+8</f>
        <v>45082</v>
      </c>
      <c r="C6" s="27">
        <v>45083</v>
      </c>
      <c r="D6" s="27">
        <v>45084</v>
      </c>
      <c r="E6" s="27">
        <v>45085</v>
      </c>
      <c r="F6" s="27">
        <v>45086</v>
      </c>
      <c r="G6" s="27">
        <v>45087</v>
      </c>
      <c r="H6" s="27">
        <v>45088</v>
      </c>
    </row>
    <row r="7" spans="1:9" s="9" customFormat="1" ht="48" customHeight="1" x14ac:dyDescent="0.2">
      <c r="A7" s="6"/>
      <c r="B7" s="22"/>
      <c r="C7" s="22"/>
      <c r="D7" s="22"/>
      <c r="E7" s="22"/>
      <c r="F7" s="22"/>
      <c r="G7" s="22"/>
      <c r="H7" s="22"/>
    </row>
    <row r="8" spans="1:9" s="8" customFormat="1" ht="19.5" customHeight="1" x14ac:dyDescent="0.2">
      <c r="A8" s="7"/>
      <c r="B8" s="24">
        <f t="array" ref="B8:H8">JoursEtSemaines+DATE(AnnéeCalendrier,6,1)-WEEKDAY(DATE(AnnéeCalendrier,6,1),(DébutSemaine="lundi")+1)+15</f>
        <v>45089</v>
      </c>
      <c r="C8" s="24">
        <v>45090</v>
      </c>
      <c r="D8" s="24">
        <v>45091</v>
      </c>
      <c r="E8" s="24">
        <v>45092</v>
      </c>
      <c r="F8" s="24">
        <v>45093</v>
      </c>
      <c r="G8" s="24">
        <v>45094</v>
      </c>
      <c r="H8" s="24">
        <v>45095</v>
      </c>
    </row>
    <row r="9" spans="1:9" s="9" customFormat="1" ht="48" customHeight="1" x14ac:dyDescent="0.2">
      <c r="A9" s="6"/>
      <c r="B9" s="29"/>
      <c r="C9" s="29"/>
      <c r="D9" s="29"/>
      <c r="E9" s="29" t="s">
        <v>7</v>
      </c>
      <c r="F9" s="29"/>
      <c r="G9" s="29"/>
      <c r="H9" s="29"/>
    </row>
    <row r="10" spans="1:9" s="8" customFormat="1" ht="19.5" customHeight="1" x14ac:dyDescent="0.2">
      <c r="A10" s="7"/>
      <c r="B10" s="27">
        <f t="array" ref="B10:H10">JoursEtSemaines+DATE(AnnéeCalendrier,6,1)-WEEKDAY(DATE(AnnéeCalendrier,6,1),(DébutSemaine="lundi")+1)+22</f>
        <v>45096</v>
      </c>
      <c r="C10" s="27">
        <v>45097</v>
      </c>
      <c r="D10" s="27">
        <v>45098</v>
      </c>
      <c r="E10" s="27">
        <v>45099</v>
      </c>
      <c r="F10" s="27">
        <v>45100</v>
      </c>
      <c r="G10" s="27">
        <v>45101</v>
      </c>
      <c r="H10" s="27">
        <v>45102</v>
      </c>
    </row>
    <row r="11" spans="1:9" s="9" customFormat="1" ht="48" customHeight="1" x14ac:dyDescent="0.2">
      <c r="A11" s="6"/>
      <c r="B11" s="22"/>
      <c r="C11" s="22"/>
      <c r="D11" s="22"/>
      <c r="E11" s="22"/>
      <c r="F11" s="22"/>
      <c r="G11" s="22"/>
      <c r="H11" s="22"/>
    </row>
    <row r="12" spans="1:9" s="8" customFormat="1" ht="19.5" customHeight="1" x14ac:dyDescent="0.2">
      <c r="A12" s="7"/>
      <c r="B12" s="24">
        <f t="array" ref="B12:H12">JoursEtSemaines+DATE(AnnéeCalendrier,6,1)-WEEKDAY(DATE(AnnéeCalendrier,6,1),(DébutSemaine="lundi")+1)+29</f>
        <v>45103</v>
      </c>
      <c r="C12" s="24">
        <v>45104</v>
      </c>
      <c r="D12" s="24">
        <v>45105</v>
      </c>
      <c r="E12" s="24">
        <v>45106</v>
      </c>
      <c r="F12" s="24">
        <v>45107</v>
      </c>
      <c r="G12" s="24">
        <v>45108</v>
      </c>
      <c r="H12" s="24">
        <v>45109</v>
      </c>
    </row>
    <row r="13" spans="1:9" s="9" customFormat="1" ht="48" customHeight="1" x14ac:dyDescent="0.2">
      <c r="A13" s="6"/>
      <c r="B13" s="29"/>
      <c r="C13" s="29" t="s">
        <v>10</v>
      </c>
      <c r="D13" s="29"/>
      <c r="E13" s="29"/>
      <c r="F13" s="29"/>
      <c r="G13" s="29"/>
      <c r="H13" s="29"/>
    </row>
    <row r="14" spans="1:9" s="8" customFormat="1" ht="19.5" customHeight="1" x14ac:dyDescent="0.2">
      <c r="A14" s="7"/>
      <c r="B14" s="27">
        <f t="array" ref="B14:C14">JoursEtSemaines+DATE(AnnéeCalendrier,6,1)-WEEKDAY(DATE(AnnéeCalendrier,6,1),(DébutSemaine="lundi")+1)+36</f>
        <v>45110</v>
      </c>
      <c r="C14" s="27">
        <v>45111</v>
      </c>
      <c r="D14" s="38" t="s">
        <v>0</v>
      </c>
      <c r="E14" s="38"/>
      <c r="F14" s="38"/>
      <c r="G14" s="38"/>
      <c r="H14" s="38"/>
    </row>
    <row r="15" spans="1:9" s="9" customFormat="1" ht="48" customHeight="1" x14ac:dyDescent="0.2">
      <c r="A15" s="6"/>
      <c r="B15" s="22"/>
      <c r="C15" s="22"/>
      <c r="D15" s="39"/>
      <c r="E15" s="39"/>
      <c r="F15" s="39"/>
      <c r="G15" s="39"/>
      <c r="H15" s="39"/>
    </row>
  </sheetData>
  <mergeCells count="3">
    <mergeCell ref="B2:D2"/>
    <mergeCell ref="D14:H14"/>
    <mergeCell ref="D15:H15"/>
  </mergeCells>
  <conditionalFormatting sqref="B12:H12 B14:C14">
    <cfRule type="expression" dxfId="13" priority="2">
      <formula>AND(DAY(B12)&gt;=1,DAY(B12)&lt;=15)</formula>
    </cfRule>
  </conditionalFormatting>
  <conditionalFormatting sqref="B4:G4">
    <cfRule type="expression" dxfId="12" priority="1">
      <formula>DAY(B4)&gt;8</formula>
    </cfRule>
  </conditionalFormatting>
  <dataValidations count="8">
    <dataValidation allowBlank="1" showInputMessage="1" showErrorMessage="1" prompt="Jour de la semaine défini automatiquement." sqref="C3:H3"/>
    <dataValidation allowBlank="1" showInputMessage="1" showErrorMessage="1" prompt="Calendrier du mois de juin" sqref="A1"/>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dataValidation allowBlank="1" showInputMessage="1" prompt="Entrez les notes mensuelles dans la cellule ci-dessous." sqref="D14:H14"/>
    <dataValidation allowBlank="1" showInputMessage="1" prompt="Entrez les notes mensuelles dans cette cellule." sqref="D15:H15"/>
    <dataValidation allowBlank="1" showInputMessage="1" showErrorMessage="1" prompt="Cette ligne ainsi que les lignes 7, 9, 11, 13 et 15 sont des cellules destinées à la saisie de notes quotidiennes en rapport avec le jour civil figurant dans la cellule située au-dessus." sqref="B5"/>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dataValidations>
  <printOptions horizontalCentered="1"/>
  <pageMargins left="0.25" right="0.25" top="0.5" bottom="0.5" header="0.3" footer="0.3"/>
  <pageSetup paperSize="9" scale="98" orientation="landscape" r:id="rId1"/>
  <headerFooter differentFirst="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7" tint="0.59999389629810485"/>
    <pageSetUpPr fitToPage="1"/>
  </sheetPr>
  <dimension ref="A1:I15"/>
  <sheetViews>
    <sheetView showGridLines="0" showRowColHeaders="0" zoomScaleNormal="10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4" customWidth="1"/>
    <col min="11" max="16384" width="8.88671875" style="14"/>
  </cols>
  <sheetData>
    <row r="1" spans="1:9" s="1" customFormat="1" ht="9" customHeight="1" x14ac:dyDescent="0.2">
      <c r="I1" s="1" t="s">
        <v>1</v>
      </c>
    </row>
    <row r="2" spans="1:9" s="2" customFormat="1" ht="100.5" customHeight="1" x14ac:dyDescent="0.2">
      <c r="B2" s="37" t="str">
        <f>"Juillet "&amp;AnnéeCalendrier</f>
        <v>Juillet 2023</v>
      </c>
      <c r="C2" s="37"/>
      <c r="D2" s="37"/>
      <c r="E2" s="3"/>
      <c r="F2" s="3"/>
      <c r="G2" s="3"/>
      <c r="H2" s="4"/>
    </row>
    <row r="3" spans="1:9" s="5" customFormat="1" ht="19.5" customHeight="1" thickBot="1" x14ac:dyDescent="0.25">
      <c r="A3" s="1"/>
      <c r="B3" s="17" t="str">
        <f>DébutSemaine</f>
        <v>lundi</v>
      </c>
      <c r="C3" s="17" t="str">
        <f t="shared" ref="C3:H3" si="0">TEXT(C4,"jjjj")</f>
        <v>mardi</v>
      </c>
      <c r="D3" s="17" t="str">
        <f t="shared" si="0"/>
        <v>mercredi</v>
      </c>
      <c r="E3" s="17" t="str">
        <f t="shared" si="0"/>
        <v>jeudi</v>
      </c>
      <c r="F3" s="17" t="str">
        <f t="shared" si="0"/>
        <v>vendredi</v>
      </c>
      <c r="G3" s="17" t="str">
        <f t="shared" si="0"/>
        <v>samedi</v>
      </c>
      <c r="H3" s="17" t="str">
        <f t="shared" si="0"/>
        <v>dimanche</v>
      </c>
    </row>
    <row r="4" spans="1:9" s="8" customFormat="1" ht="19.5" customHeight="1" x14ac:dyDescent="0.2">
      <c r="A4" s="7"/>
      <c r="B4" s="24">
        <f t="array" ref="B4:H4">JoursEtSemaines+DATE(AnnéeCalendrier,7,1)-WEEKDAY(DATE(AnnéeCalendrier,7,1),(DébutSemaine="lundi")+1)+1</f>
        <v>45103</v>
      </c>
      <c r="C4" s="24">
        <v>45104</v>
      </c>
      <c r="D4" s="24">
        <v>45105</v>
      </c>
      <c r="E4" s="24">
        <v>45106</v>
      </c>
      <c r="F4" s="24">
        <v>45107</v>
      </c>
      <c r="G4" s="24">
        <v>45108</v>
      </c>
      <c r="H4" s="24">
        <v>45109</v>
      </c>
    </row>
    <row r="5" spans="1:9" s="9" customFormat="1" ht="48" customHeight="1" x14ac:dyDescent="0.2">
      <c r="A5" s="6"/>
      <c r="B5" s="19"/>
      <c r="C5" s="19"/>
      <c r="D5" s="19"/>
      <c r="E5" s="19"/>
      <c r="F5" s="19"/>
      <c r="G5" s="19"/>
      <c r="H5" s="19"/>
    </row>
    <row r="6" spans="1:9" s="8" customFormat="1" ht="19.5" customHeight="1" x14ac:dyDescent="0.2">
      <c r="A6" s="7"/>
      <c r="B6" s="27">
        <f t="array" ref="B6:H6">JoursEtSemaines+DATE(AnnéeCalendrier,7,1)-WEEKDAY(DATE(AnnéeCalendrier,7,1),(DébutSemaine="lundi")+1)+8</f>
        <v>45110</v>
      </c>
      <c r="C6" s="27">
        <v>45111</v>
      </c>
      <c r="D6" s="27">
        <v>45112</v>
      </c>
      <c r="E6" s="27">
        <v>45113</v>
      </c>
      <c r="F6" s="27">
        <v>45114</v>
      </c>
      <c r="G6" s="27">
        <v>45115</v>
      </c>
      <c r="H6" s="27">
        <v>45116</v>
      </c>
    </row>
    <row r="7" spans="1:9" s="9" customFormat="1" ht="48" customHeight="1" x14ac:dyDescent="0.2">
      <c r="A7" s="6"/>
      <c r="B7" s="22"/>
      <c r="C7" s="22"/>
      <c r="D7" s="22"/>
      <c r="E7" s="22"/>
      <c r="F7" s="22"/>
      <c r="G7" s="22"/>
      <c r="H7" s="22"/>
    </row>
    <row r="8" spans="1:9" s="8" customFormat="1" ht="19.5" customHeight="1" x14ac:dyDescent="0.2">
      <c r="A8" s="7"/>
      <c r="B8" s="24">
        <f t="array" ref="B8:H8">JoursEtSemaines+DATE(AnnéeCalendrier,7,1)-WEEKDAY(DATE(AnnéeCalendrier,7,1),(DébutSemaine="lundi")+1)+15</f>
        <v>45117</v>
      </c>
      <c r="C8" s="24">
        <v>45118</v>
      </c>
      <c r="D8" s="24">
        <v>45119</v>
      </c>
      <c r="E8" s="24">
        <v>45120</v>
      </c>
      <c r="F8" s="24">
        <v>45121</v>
      </c>
      <c r="G8" s="24">
        <v>45122</v>
      </c>
      <c r="H8" s="24">
        <v>45123</v>
      </c>
    </row>
    <row r="9" spans="1:9" s="9" customFormat="1" ht="48" customHeight="1" x14ac:dyDescent="0.2">
      <c r="A9" s="6"/>
      <c r="B9" s="29"/>
      <c r="C9" s="29"/>
      <c r="D9" s="29"/>
      <c r="E9" s="29"/>
      <c r="F9" s="29"/>
      <c r="G9" s="29"/>
      <c r="H9" s="29"/>
    </row>
    <row r="10" spans="1:9" s="8" customFormat="1" ht="19.5" customHeight="1" x14ac:dyDescent="0.2">
      <c r="A10" s="7"/>
      <c r="B10" s="27">
        <f t="array" ref="B10:H10">JoursEtSemaines+DATE(AnnéeCalendrier,7,1)-WEEKDAY(DATE(AnnéeCalendrier,7,1),(DébutSemaine="lundi")+1)+22</f>
        <v>45124</v>
      </c>
      <c r="C10" s="27">
        <v>45125</v>
      </c>
      <c r="D10" s="27">
        <v>45126</v>
      </c>
      <c r="E10" s="27">
        <v>45127</v>
      </c>
      <c r="F10" s="27">
        <v>45128</v>
      </c>
      <c r="G10" s="27">
        <v>45129</v>
      </c>
      <c r="H10" s="27">
        <v>45130</v>
      </c>
    </row>
    <row r="11" spans="1:9" s="9" customFormat="1" ht="48" customHeight="1" x14ac:dyDescent="0.2">
      <c r="A11" s="6"/>
      <c r="B11" s="22"/>
      <c r="C11" s="22"/>
      <c r="D11" s="22"/>
      <c r="E11" s="22"/>
      <c r="F11" s="22"/>
      <c r="G11" s="22"/>
      <c r="H11" s="22"/>
    </row>
    <row r="12" spans="1:9" s="8" customFormat="1" ht="19.5" customHeight="1" x14ac:dyDescent="0.2">
      <c r="A12" s="7"/>
      <c r="B12" s="24">
        <f t="array" ref="B12:H12">JoursEtSemaines+DATE(AnnéeCalendrier,7,1)-WEEKDAY(DATE(AnnéeCalendrier,7,1),(DébutSemaine="lundi")+1)+29</f>
        <v>45131</v>
      </c>
      <c r="C12" s="24">
        <v>45132</v>
      </c>
      <c r="D12" s="24">
        <v>45133</v>
      </c>
      <c r="E12" s="24">
        <v>45134</v>
      </c>
      <c r="F12" s="24">
        <v>45135</v>
      </c>
      <c r="G12" s="24">
        <v>45136</v>
      </c>
      <c r="H12" s="24">
        <v>45137</v>
      </c>
    </row>
    <row r="13" spans="1:9" s="9" customFormat="1" ht="48" customHeight="1" x14ac:dyDescent="0.2">
      <c r="A13" s="6"/>
      <c r="B13" s="29"/>
      <c r="C13" s="29"/>
      <c r="D13" s="29"/>
      <c r="E13" s="29"/>
      <c r="F13" s="29"/>
      <c r="G13" s="29"/>
      <c r="H13" s="29"/>
    </row>
    <row r="14" spans="1:9" s="8" customFormat="1" ht="19.5" customHeight="1" x14ac:dyDescent="0.2">
      <c r="A14" s="7"/>
      <c r="B14" s="27">
        <f t="array" ref="B14:C14">JoursEtSemaines+DATE(AnnéeCalendrier,7,1)-WEEKDAY(DATE(AnnéeCalendrier,7,1),(DébutSemaine="lundi")+1)+36</f>
        <v>45138</v>
      </c>
      <c r="C14" s="27">
        <v>45139</v>
      </c>
      <c r="D14" s="38" t="s">
        <v>0</v>
      </c>
      <c r="E14" s="38"/>
      <c r="F14" s="38"/>
      <c r="G14" s="38"/>
      <c r="H14" s="38"/>
    </row>
    <row r="15" spans="1:9" s="9" customFormat="1" ht="48" customHeight="1" x14ac:dyDescent="0.2">
      <c r="A15" s="6"/>
      <c r="B15" s="22"/>
      <c r="C15" s="22"/>
      <c r="D15" s="39"/>
      <c r="E15" s="39"/>
      <c r="F15" s="39"/>
      <c r="G15" s="39"/>
      <c r="H15" s="39"/>
    </row>
  </sheetData>
  <mergeCells count="3">
    <mergeCell ref="B2:D2"/>
    <mergeCell ref="D14:H14"/>
    <mergeCell ref="D15:H15"/>
  </mergeCells>
  <conditionalFormatting sqref="B12:H12 B14:C14">
    <cfRule type="expression" dxfId="11" priority="2">
      <formula>AND(DAY(B12)&gt;=1,DAY(B12)&lt;=15)</formula>
    </cfRule>
  </conditionalFormatting>
  <conditionalFormatting sqref="B4:G4">
    <cfRule type="expression" dxfId="10" priority="1">
      <formula>DAY(B4)&gt;8</formula>
    </cfRule>
  </conditionalFormatting>
  <dataValidations count="8">
    <dataValidation allowBlank="1" showInputMessage="1" showErrorMessage="1" prompt="Jour de la semaine défini automatiquement." sqref="C3:H3"/>
    <dataValidation allowBlank="1" showInputMessage="1" showErrorMessage="1" prompt="Calendrier du mois de juillet" sqref="A1"/>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dataValidation allowBlank="1" showInputMessage="1" showErrorMessage="1" prompt="Cette ligne ainsi que les lignes 7, 9, 11, 13 et 15 sont des cellules destinées à la saisie de notes quotidiennes en rapport avec le jour civil figurant dans la cellule située au-dessus." sqref="B5"/>
    <dataValidation allowBlank="1" showInputMessage="1" prompt="Entrez les notes mensuelles dans cette cellule." sqref="D15:H15"/>
    <dataValidation allowBlank="1" showInputMessage="1" prompt="Entrez les notes mensuelles dans la cellule ci-dessous." sqref="D14:H14"/>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dataValidations>
  <printOptions horizontalCentered="1"/>
  <pageMargins left="0.25" right="0.25" top="0.5" bottom="0.5" header="0.3" footer="0.3"/>
  <pageSetup paperSize="9" scale="98" orientation="landscape" r:id="rId1"/>
  <headerFooter differentFirst="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7" tint="0.59999389629810485"/>
    <pageSetUpPr fitToPage="1"/>
  </sheetPr>
  <dimension ref="A1:I15"/>
  <sheetViews>
    <sheetView showGridLines="0" showRowColHeaders="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4" customWidth="1"/>
    <col min="11" max="16384" width="8.88671875" style="14"/>
  </cols>
  <sheetData>
    <row r="1" spans="1:9" s="1" customFormat="1" ht="9" customHeight="1" x14ac:dyDescent="0.2">
      <c r="I1" s="1" t="s">
        <v>1</v>
      </c>
    </row>
    <row r="2" spans="1:9" s="2" customFormat="1" ht="100.5" customHeight="1" x14ac:dyDescent="0.2">
      <c r="B2" s="37" t="str">
        <f>"Août "&amp;AnnéeCalendrier</f>
        <v>Août 2023</v>
      </c>
      <c r="C2" s="37"/>
      <c r="D2" s="37"/>
      <c r="E2" s="3"/>
      <c r="F2" s="3"/>
      <c r="G2" s="3"/>
      <c r="H2" s="4"/>
    </row>
    <row r="3" spans="1:9" s="5" customFormat="1" ht="19.5" customHeight="1" thickBot="1" x14ac:dyDescent="0.25">
      <c r="A3" s="1"/>
      <c r="B3" s="17" t="str">
        <f>DébutSemaine</f>
        <v>lundi</v>
      </c>
      <c r="C3" s="17" t="str">
        <f t="shared" ref="C3:H3" si="0">TEXT(C4,"jjjj")</f>
        <v>mardi</v>
      </c>
      <c r="D3" s="17" t="str">
        <f t="shared" si="0"/>
        <v>mercredi</v>
      </c>
      <c r="E3" s="17" t="str">
        <f t="shared" si="0"/>
        <v>jeudi</v>
      </c>
      <c r="F3" s="17" t="str">
        <f t="shared" si="0"/>
        <v>vendredi</v>
      </c>
      <c r="G3" s="17" t="str">
        <f t="shared" si="0"/>
        <v>samedi</v>
      </c>
      <c r="H3" s="17" t="str">
        <f t="shared" si="0"/>
        <v>dimanche</v>
      </c>
    </row>
    <row r="4" spans="1:9" s="8" customFormat="1" ht="19.5" customHeight="1" x14ac:dyDescent="0.2">
      <c r="A4" s="7"/>
      <c r="B4" s="24">
        <f t="array" ref="B4:H4">JoursEtSemaines+DATE(AnnéeCalendrier,8,1)-WEEKDAY(DATE(AnnéeCalendrier,8,1),(DébutSemaine="lundi")+1)+1</f>
        <v>45138</v>
      </c>
      <c r="C4" s="24">
        <v>45139</v>
      </c>
      <c r="D4" s="24">
        <v>45140</v>
      </c>
      <c r="E4" s="24">
        <v>45141</v>
      </c>
      <c r="F4" s="24">
        <v>45142</v>
      </c>
      <c r="G4" s="24">
        <v>45143</v>
      </c>
      <c r="H4" s="24">
        <v>45144</v>
      </c>
    </row>
    <row r="5" spans="1:9" s="9" customFormat="1" ht="48" customHeight="1" x14ac:dyDescent="0.2">
      <c r="A5" s="6"/>
      <c r="B5" s="19"/>
      <c r="C5" s="19"/>
      <c r="D5" s="19"/>
      <c r="E5" s="19"/>
      <c r="F5" s="19"/>
      <c r="G5" s="19"/>
      <c r="H5" s="19"/>
    </row>
    <row r="6" spans="1:9" s="8" customFormat="1" ht="19.5" customHeight="1" x14ac:dyDescent="0.2">
      <c r="A6" s="7"/>
      <c r="B6" s="27">
        <f t="array" ref="B6:H6">JoursEtSemaines+DATE(AnnéeCalendrier,8,1)-WEEKDAY(DATE(AnnéeCalendrier,8,1),(DébutSemaine="lundi")+1)+8</f>
        <v>45145</v>
      </c>
      <c r="C6" s="27">
        <v>45146</v>
      </c>
      <c r="D6" s="27">
        <v>45147</v>
      </c>
      <c r="E6" s="27">
        <v>45148</v>
      </c>
      <c r="F6" s="27">
        <v>45149</v>
      </c>
      <c r="G6" s="27">
        <v>45150</v>
      </c>
      <c r="H6" s="27">
        <v>45151</v>
      </c>
    </row>
    <row r="7" spans="1:9" s="9" customFormat="1" ht="48" customHeight="1" x14ac:dyDescent="0.2">
      <c r="A7" s="6"/>
      <c r="B7" s="22"/>
      <c r="C7" s="22"/>
      <c r="D7" s="22"/>
      <c r="E7" s="22"/>
      <c r="F7" s="22"/>
      <c r="G7" s="22"/>
      <c r="H7" s="22"/>
    </row>
    <row r="8" spans="1:9" s="8" customFormat="1" ht="19.5" customHeight="1" x14ac:dyDescent="0.2">
      <c r="A8" s="7"/>
      <c r="B8" s="24">
        <f t="array" ref="B8:H8">JoursEtSemaines+DATE(AnnéeCalendrier,8,1)-WEEKDAY(DATE(AnnéeCalendrier,8,1),(DébutSemaine="lundi")+1)+15</f>
        <v>45152</v>
      </c>
      <c r="C8" s="24">
        <v>45153</v>
      </c>
      <c r="D8" s="24">
        <v>45154</v>
      </c>
      <c r="E8" s="24">
        <v>45155</v>
      </c>
      <c r="F8" s="24">
        <v>45156</v>
      </c>
      <c r="G8" s="24">
        <v>45157</v>
      </c>
      <c r="H8" s="24">
        <v>45158</v>
      </c>
    </row>
    <row r="9" spans="1:9" s="9" customFormat="1" ht="48" customHeight="1" x14ac:dyDescent="0.2">
      <c r="A9" s="6"/>
      <c r="B9" s="29"/>
      <c r="C9" s="29"/>
      <c r="D9" s="29"/>
      <c r="E9" s="29"/>
      <c r="F9" s="29"/>
      <c r="G9" s="29"/>
      <c r="H9" s="29"/>
    </row>
    <row r="10" spans="1:9" s="8" customFormat="1" ht="19.5" customHeight="1" x14ac:dyDescent="0.2">
      <c r="A10" s="7"/>
      <c r="B10" s="27">
        <f t="array" ref="B10:H10">JoursEtSemaines+DATE(AnnéeCalendrier,8,1)-WEEKDAY(DATE(AnnéeCalendrier,8,1),(DébutSemaine="lundi")+1)+22</f>
        <v>45159</v>
      </c>
      <c r="C10" s="27">
        <v>45160</v>
      </c>
      <c r="D10" s="27">
        <v>45161</v>
      </c>
      <c r="E10" s="27">
        <v>45162</v>
      </c>
      <c r="F10" s="27">
        <v>45163</v>
      </c>
      <c r="G10" s="27">
        <v>45164</v>
      </c>
      <c r="H10" s="27">
        <v>45165</v>
      </c>
    </row>
    <row r="11" spans="1:9" s="9" customFormat="1" ht="48" customHeight="1" x14ac:dyDescent="0.2">
      <c r="A11" s="6"/>
      <c r="B11" s="22"/>
      <c r="C11" s="22"/>
      <c r="D11" s="22"/>
      <c r="E11" s="22"/>
      <c r="F11" s="22"/>
      <c r="G11" s="22"/>
      <c r="H11" s="22"/>
    </row>
    <row r="12" spans="1:9" s="8" customFormat="1" ht="19.5" customHeight="1" x14ac:dyDescent="0.2">
      <c r="A12" s="7"/>
      <c r="B12" s="24">
        <f t="array" ref="B12:H12">JoursEtSemaines+DATE(AnnéeCalendrier,8,1)-WEEKDAY(DATE(AnnéeCalendrier,8,1),(DébutSemaine="lundi")+1)+29</f>
        <v>45166</v>
      </c>
      <c r="C12" s="24">
        <v>45167</v>
      </c>
      <c r="D12" s="24">
        <v>45168</v>
      </c>
      <c r="E12" s="24">
        <v>45169</v>
      </c>
      <c r="F12" s="24">
        <v>45170</v>
      </c>
      <c r="G12" s="24">
        <v>45171</v>
      </c>
      <c r="H12" s="24">
        <v>45172</v>
      </c>
    </row>
    <row r="13" spans="1:9" s="9" customFormat="1" ht="48" customHeight="1" x14ac:dyDescent="0.2">
      <c r="A13" s="6"/>
      <c r="B13" s="29"/>
      <c r="C13" s="29"/>
      <c r="D13" s="29"/>
      <c r="E13" s="29"/>
      <c r="F13" s="29"/>
      <c r="G13" s="29"/>
      <c r="H13" s="29"/>
    </row>
    <row r="14" spans="1:9" s="8" customFormat="1" ht="19.5" customHeight="1" x14ac:dyDescent="0.2">
      <c r="A14" s="7"/>
      <c r="B14" s="27">
        <f t="array" ref="B14:C14">JoursEtSemaines+DATE(AnnéeCalendrier,8,1)-WEEKDAY(DATE(AnnéeCalendrier,8,1),(DébutSemaine="lundi")+1)+36</f>
        <v>45173</v>
      </c>
      <c r="C14" s="27">
        <v>45174</v>
      </c>
      <c r="D14" s="38" t="s">
        <v>0</v>
      </c>
      <c r="E14" s="38"/>
      <c r="F14" s="38"/>
      <c r="G14" s="38"/>
      <c r="H14" s="38"/>
    </row>
    <row r="15" spans="1:9" s="9" customFormat="1" ht="48" customHeight="1" x14ac:dyDescent="0.2">
      <c r="A15" s="6"/>
      <c r="B15" s="22"/>
      <c r="C15" s="22"/>
      <c r="D15" s="39"/>
      <c r="E15" s="39"/>
      <c r="F15" s="39"/>
      <c r="G15" s="39"/>
      <c r="H15" s="39"/>
    </row>
  </sheetData>
  <mergeCells count="3">
    <mergeCell ref="B2:D2"/>
    <mergeCell ref="D14:H14"/>
    <mergeCell ref="D15:H15"/>
  </mergeCells>
  <conditionalFormatting sqref="B12:H12 B14:C14">
    <cfRule type="expression" dxfId="9" priority="2">
      <formula>AND(DAY(B12)&gt;=1,DAY(B12)&lt;=15)</formula>
    </cfRule>
  </conditionalFormatting>
  <conditionalFormatting sqref="B4:G4">
    <cfRule type="expression" dxfId="8" priority="1">
      <formula>DAY(B4)&gt;8</formula>
    </cfRule>
  </conditionalFormatting>
  <dataValidations count="8">
    <dataValidation allowBlank="1" showInputMessage="1" showErrorMessage="1" prompt="Jour de la semaine défini automatiquement." sqref="C3:H3"/>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dataValidation allowBlank="1" showInputMessage="1" showErrorMessage="1" prompt="Calendrier du mois d’août" sqref="A1"/>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dataValidation allowBlank="1" showInputMessage="1" prompt="Entrez les notes mensuelles dans la cellule ci-dessous." sqref="D14:H14"/>
    <dataValidation allowBlank="1" showInputMessage="1" prompt="Entrez les notes mensuelles dans cette cellule." sqref="D15:H15"/>
    <dataValidation allowBlank="1" showInputMessage="1" showErrorMessage="1" prompt="Cette ligne ainsi que les lignes 7, 9, 11, 13 et 15 sont des cellules destinées à la saisie de notes quotidiennes en rapport avec le jour civil figurant dans la cellule située au-dessus." sqref="B5"/>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dataValidations>
  <printOptions horizontalCentered="1"/>
  <pageMargins left="0.25" right="0.25" top="0.5" bottom="0.5" header="0.3" footer="0.3"/>
  <pageSetup paperSize="9" scale="98" orientation="landscape" r:id="rId1"/>
  <headerFooter differentFirst="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5" tint="0.59999389629810485"/>
    <pageSetUpPr fitToPage="1"/>
  </sheetPr>
  <dimension ref="A1:I15"/>
  <sheetViews>
    <sheetView showGridLines="0" showRowColHeaders="0" zoomScaleNormal="10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4" customWidth="1"/>
    <col min="11" max="16384" width="8.88671875" style="14"/>
  </cols>
  <sheetData>
    <row r="1" spans="1:9" s="1" customFormat="1" ht="9" customHeight="1" x14ac:dyDescent="0.2">
      <c r="I1" s="1" t="s">
        <v>1</v>
      </c>
    </row>
    <row r="2" spans="1:9" s="2" customFormat="1" ht="100.5" customHeight="1" x14ac:dyDescent="0.2">
      <c r="B2" s="40" t="str">
        <f>"Septembre "&amp;AnnéeCalendrier</f>
        <v>Septembre 2023</v>
      </c>
      <c r="C2" s="40"/>
      <c r="D2" s="40"/>
      <c r="E2" s="3"/>
      <c r="F2" s="3"/>
      <c r="G2" s="3"/>
      <c r="H2" s="4"/>
    </row>
    <row r="3" spans="1:9" s="5" customFormat="1" ht="19.5" customHeight="1" thickBot="1" x14ac:dyDescent="0.25">
      <c r="A3" s="1"/>
      <c r="B3" s="18" t="str">
        <f>DébutSemaine</f>
        <v>lundi</v>
      </c>
      <c r="C3" s="18" t="str">
        <f t="shared" ref="C3:H3" si="0">TEXT(C4,"jjjj")</f>
        <v>mardi</v>
      </c>
      <c r="D3" s="18" t="str">
        <f t="shared" si="0"/>
        <v>mercredi</v>
      </c>
      <c r="E3" s="18" t="str">
        <f t="shared" si="0"/>
        <v>jeudi</v>
      </c>
      <c r="F3" s="18" t="str">
        <f t="shared" si="0"/>
        <v>vendredi</v>
      </c>
      <c r="G3" s="18" t="str">
        <f t="shared" si="0"/>
        <v>samedi</v>
      </c>
      <c r="H3" s="18" t="str">
        <f t="shared" si="0"/>
        <v>dimanche</v>
      </c>
    </row>
    <row r="4" spans="1:9" s="8" customFormat="1" ht="19.5" customHeight="1" x14ac:dyDescent="0.2">
      <c r="A4" s="7"/>
      <c r="B4" s="24">
        <f t="array" ref="B4:H4">JoursEtSemaines+DATE(AnnéeCalendrier,9,1)-WEEKDAY(DATE(AnnéeCalendrier,9,1),(DébutSemaine="lundi")+1)+1</f>
        <v>45166</v>
      </c>
      <c r="C4" s="24">
        <v>45167</v>
      </c>
      <c r="D4" s="24">
        <v>45168</v>
      </c>
      <c r="E4" s="24">
        <v>45169</v>
      </c>
      <c r="F4" s="24">
        <v>45170</v>
      </c>
      <c r="G4" s="24">
        <v>45171</v>
      </c>
      <c r="H4" s="24">
        <v>45172</v>
      </c>
    </row>
    <row r="5" spans="1:9" s="9" customFormat="1" ht="48" customHeight="1" x14ac:dyDescent="0.2">
      <c r="A5" s="6"/>
      <c r="B5" s="19"/>
      <c r="C5" s="19"/>
      <c r="D5" s="19"/>
      <c r="E5" s="19"/>
      <c r="F5" s="19"/>
      <c r="G5" s="19"/>
      <c r="H5" s="19"/>
    </row>
    <row r="6" spans="1:9" s="8" customFormat="1" ht="19.5" customHeight="1" x14ac:dyDescent="0.2">
      <c r="A6" s="7"/>
      <c r="B6" s="26">
        <f t="array" ref="B6:H6">JoursEtSemaines+DATE(AnnéeCalendrier,9,1)-WEEKDAY(DATE(AnnéeCalendrier,9,1),(DébutSemaine="lundi")+1)+8</f>
        <v>45173</v>
      </c>
      <c r="C6" s="26">
        <v>45174</v>
      </c>
      <c r="D6" s="26">
        <v>45175</v>
      </c>
      <c r="E6" s="26">
        <v>45176</v>
      </c>
      <c r="F6" s="26">
        <v>45177</v>
      </c>
      <c r="G6" s="26">
        <v>45178</v>
      </c>
      <c r="H6" s="26">
        <v>45179</v>
      </c>
    </row>
    <row r="7" spans="1:9" s="9" customFormat="1" ht="48" customHeight="1" x14ac:dyDescent="0.2">
      <c r="A7" s="6"/>
      <c r="B7" s="21"/>
      <c r="C7" s="21"/>
      <c r="D7" s="21"/>
      <c r="E7" s="21"/>
      <c r="F7" s="21"/>
      <c r="G7" s="21"/>
      <c r="H7" s="21"/>
    </row>
    <row r="8" spans="1:9" s="8" customFormat="1" ht="19.5" customHeight="1" x14ac:dyDescent="0.2">
      <c r="A8" s="7"/>
      <c r="B8" s="24">
        <f t="array" ref="B8:H8">JoursEtSemaines+DATE(AnnéeCalendrier,9,1)-WEEKDAY(DATE(AnnéeCalendrier,9,1),(DébutSemaine="lundi")+1)+15</f>
        <v>45180</v>
      </c>
      <c r="C8" s="24">
        <v>45181</v>
      </c>
      <c r="D8" s="24">
        <v>45182</v>
      </c>
      <c r="E8" s="24">
        <v>45183</v>
      </c>
      <c r="F8" s="24">
        <v>45184</v>
      </c>
      <c r="G8" s="24">
        <v>45185</v>
      </c>
      <c r="H8" s="24">
        <v>45186</v>
      </c>
    </row>
    <row r="9" spans="1:9" s="9" customFormat="1" ht="48" customHeight="1" x14ac:dyDescent="0.2">
      <c r="A9" s="6"/>
      <c r="B9" s="29"/>
      <c r="C9" s="29"/>
      <c r="D9" s="29"/>
      <c r="E9" s="29"/>
      <c r="F9" s="29"/>
      <c r="G9" s="29"/>
      <c r="H9" s="29"/>
    </row>
    <row r="10" spans="1:9" s="8" customFormat="1" ht="19.5" customHeight="1" x14ac:dyDescent="0.2">
      <c r="A10" s="7"/>
      <c r="B10" s="26">
        <f t="array" ref="B10:H10">JoursEtSemaines+DATE(AnnéeCalendrier,9,1)-WEEKDAY(DATE(AnnéeCalendrier,9,1),(DébutSemaine="lundi")+1)+22</f>
        <v>45187</v>
      </c>
      <c r="C10" s="26">
        <v>45188</v>
      </c>
      <c r="D10" s="26">
        <v>45189</v>
      </c>
      <c r="E10" s="26">
        <v>45190</v>
      </c>
      <c r="F10" s="26">
        <v>45191</v>
      </c>
      <c r="G10" s="26">
        <v>45192</v>
      </c>
      <c r="H10" s="26">
        <v>45193</v>
      </c>
    </row>
    <row r="11" spans="1:9" s="9" customFormat="1" ht="48" customHeight="1" x14ac:dyDescent="0.2">
      <c r="A11" s="6"/>
      <c r="B11" s="21"/>
      <c r="C11" s="21"/>
      <c r="D11" s="21"/>
      <c r="E11" s="21"/>
      <c r="F11" s="21"/>
      <c r="G11" s="21"/>
      <c r="H11" s="21"/>
    </row>
    <row r="12" spans="1:9" s="8" customFormat="1" ht="19.5" customHeight="1" x14ac:dyDescent="0.2">
      <c r="A12" s="7"/>
      <c r="B12" s="24">
        <f t="array" ref="B12:H12">JoursEtSemaines+DATE(AnnéeCalendrier,9,1)-WEEKDAY(DATE(AnnéeCalendrier,9,1),(DébutSemaine="lundi")+1)+29</f>
        <v>45194</v>
      </c>
      <c r="C12" s="24">
        <v>45195</v>
      </c>
      <c r="D12" s="24">
        <v>45196</v>
      </c>
      <c r="E12" s="24">
        <v>45197</v>
      </c>
      <c r="F12" s="24">
        <v>45198</v>
      </c>
      <c r="G12" s="24">
        <v>45199</v>
      </c>
      <c r="H12" s="24">
        <v>45200</v>
      </c>
    </row>
    <row r="13" spans="1:9" s="9" customFormat="1" ht="48" customHeight="1" x14ac:dyDescent="0.2">
      <c r="A13" s="6"/>
      <c r="B13" s="29"/>
      <c r="C13" s="29"/>
      <c r="D13" s="29"/>
      <c r="E13" s="29"/>
      <c r="F13" s="29"/>
      <c r="G13" s="29"/>
      <c r="H13" s="29"/>
    </row>
    <row r="14" spans="1:9" s="8" customFormat="1" ht="19.5" customHeight="1" x14ac:dyDescent="0.2">
      <c r="A14" s="7"/>
      <c r="B14" s="26">
        <f t="array" ref="B14:C14">JoursEtSemaines+DATE(AnnéeCalendrier,9,1)-WEEKDAY(DATE(AnnéeCalendrier,9,1),(DébutSemaine="lundi")+1)+36</f>
        <v>45201</v>
      </c>
      <c r="C14" s="26">
        <v>45202</v>
      </c>
      <c r="D14" s="41" t="s">
        <v>0</v>
      </c>
      <c r="E14" s="41"/>
      <c r="F14" s="41"/>
      <c r="G14" s="41"/>
      <c r="H14" s="41"/>
    </row>
    <row r="15" spans="1:9" s="9" customFormat="1" ht="48" customHeight="1" x14ac:dyDescent="0.2">
      <c r="A15" s="6"/>
      <c r="B15" s="21"/>
      <c r="C15" s="21"/>
      <c r="D15" s="42"/>
      <c r="E15" s="42"/>
      <c r="F15" s="42"/>
      <c r="G15" s="42"/>
      <c r="H15" s="42"/>
    </row>
  </sheetData>
  <mergeCells count="3">
    <mergeCell ref="B2:D2"/>
    <mergeCell ref="D14:H14"/>
    <mergeCell ref="D15:H15"/>
  </mergeCells>
  <conditionalFormatting sqref="B12:H12 B14:C14">
    <cfRule type="expression" dxfId="7" priority="2">
      <formula>AND(DAY(B12)&gt;=1,DAY(B12)&lt;=15)</formula>
    </cfRule>
  </conditionalFormatting>
  <conditionalFormatting sqref="B4:G4">
    <cfRule type="expression" dxfId="6" priority="1">
      <formula>DAY(B4)&gt;8</formula>
    </cfRule>
  </conditionalFormatting>
  <dataValidations count="8">
    <dataValidation allowBlank="1" showInputMessage="1" showErrorMessage="1" prompt="Jour de la semaine défini automatiquement." sqref="C3:H3"/>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dataValidation allowBlank="1" showInputMessage="1" showErrorMessage="1" prompt="Calendrier du mois de septembre" sqref="A1"/>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dataValidation allowBlank="1" showInputMessage="1" showErrorMessage="1" prompt="Cette ligne ainsi que les lignes 7, 9, 11, 13 et 15 sont des cellules destinées à la saisie de notes quotidiennes en rapport avec le jour civil figurant dans la cellule située au-dessus." sqref="B5"/>
    <dataValidation allowBlank="1" showInputMessage="1" prompt="Entrez les notes mensuelles dans cette cellule." sqref="D15:H15"/>
    <dataValidation allowBlank="1" showInputMessage="1" prompt="Entrez les notes mensuelles dans la cellule ci-dessous." sqref="D14:H14"/>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dataValidations>
  <printOptions horizontalCentered="1"/>
  <pageMargins left="0.25" right="0.25" top="0.5" bottom="0.5" header="0.3" footer="0.3"/>
  <pageSetup paperSize="9" scale="98" orientation="landscape" r:id="rId1"/>
  <headerFooter differentFirst="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ServiceKeyPoints xmlns="39e76416-03e1-49b0-a2bd-1e4585e4eac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1F229F8F88F004FB020064CC96F3735" ma:contentTypeVersion="14" ma:contentTypeDescription="Crée un document." ma:contentTypeScope="" ma:versionID="404cde49e05c379be1a11a98f21ab6ee">
  <xsd:schema xmlns:xsd="http://www.w3.org/2001/XMLSchema" xmlns:xs="http://www.w3.org/2001/XMLSchema" xmlns:p="http://schemas.microsoft.com/office/2006/metadata/properties" xmlns:ns3="39e76416-03e1-49b0-a2bd-1e4585e4eac6" xmlns:ns4="5da83647-8029-4f0d-a5a9-a9558acb910d" targetNamespace="http://schemas.microsoft.com/office/2006/metadata/properties" ma:root="true" ma:fieldsID="cc6ff700c70fce7f8878195fe174289d" ns3:_="" ns4:_="">
    <xsd:import namespace="39e76416-03e1-49b0-a2bd-1e4585e4eac6"/>
    <xsd:import namespace="5da83647-8029-4f0d-a5a9-a9558acb910d"/>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LengthInSeconds" minOccurs="0"/>
                <xsd:element ref="ns3:MediaServiceLocatio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e76416-03e1-49b0-a2bd-1e4585e4ea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da83647-8029-4f0d-a5a9-a9558acb910d" elementFormDefault="qualified">
    <xsd:import namespace="http://schemas.microsoft.com/office/2006/documentManagement/types"/>
    <xsd:import namespace="http://schemas.microsoft.com/office/infopath/2007/PartnerControls"/>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element name="SharingHintHash" ma:index="21" nillable="true" ma:displayName="Partage du hachage d’indicateu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3D21365-C633-41AF-AFCA-4E29F60F1391}">
  <ds:schemaRefs>
    <ds:schemaRef ds:uri="http://schemas.microsoft.com/office/2006/metadata/properties"/>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purl.org/dc/elements/1.1/"/>
    <ds:schemaRef ds:uri="5da83647-8029-4f0d-a5a9-a9558acb910d"/>
    <ds:schemaRef ds:uri="39e76416-03e1-49b0-a2bd-1e4585e4eac6"/>
    <ds:schemaRef ds:uri="http://www.w3.org/XML/1998/namespace"/>
  </ds:schemaRefs>
</ds:datastoreItem>
</file>

<file path=customXml/itemProps2.xml><?xml version="1.0" encoding="utf-8"?>
<ds:datastoreItem xmlns:ds="http://schemas.openxmlformats.org/officeDocument/2006/customXml" ds:itemID="{5CD2043B-CDA3-4EBE-8C16-10DBF25CB2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e76416-03e1-49b0-a2bd-1e4585e4eac6"/>
    <ds:schemaRef ds:uri="5da83647-8029-4f0d-a5a9-a9558acb91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CC3E5D-B587-4053-A3C4-C2DF55688C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39</vt:i4>
      </vt:variant>
    </vt:vector>
  </HeadingPairs>
  <TitlesOfParts>
    <vt:vector size="51" baseType="lpstr">
      <vt:lpstr>Janvier</vt:lpstr>
      <vt:lpstr>Février</vt:lpstr>
      <vt:lpstr>Mars</vt:lpstr>
      <vt:lpstr>Avril</vt:lpstr>
      <vt:lpstr>Mai</vt:lpstr>
      <vt:lpstr>Juin</vt:lpstr>
      <vt:lpstr>Juillet</vt:lpstr>
      <vt:lpstr>Août</vt:lpstr>
      <vt:lpstr>Septembre</vt:lpstr>
      <vt:lpstr>Octobre</vt:lpstr>
      <vt:lpstr>Novembre</vt:lpstr>
      <vt:lpstr>Décembre</vt:lpstr>
      <vt:lpstr>AnnéeCalendrier</vt:lpstr>
      <vt:lpstr>DébutSemaine</vt:lpstr>
      <vt:lpstr>Août!Zone_d_impression</vt:lpstr>
      <vt:lpstr>Avril!Zone_d_impression</vt:lpstr>
      <vt:lpstr>Décembre!Zone_d_impression</vt:lpstr>
      <vt:lpstr>Février!Zone_d_impression</vt:lpstr>
      <vt:lpstr>Janvier!Zone_d_impression</vt:lpstr>
      <vt:lpstr>Juillet!Zone_d_impression</vt:lpstr>
      <vt:lpstr>Juin!Zone_d_impression</vt:lpstr>
      <vt:lpstr>Mai!Zone_d_impression</vt:lpstr>
      <vt:lpstr>Mars!Zone_d_impression</vt:lpstr>
      <vt:lpstr>Novembre!Zone_d_impression</vt:lpstr>
      <vt:lpstr>Octobre!Zone_d_impression</vt:lpstr>
      <vt:lpstr>Septembre!Zone_d_impression</vt:lpstr>
      <vt:lpstr>ZoneTitreColonne1...H12.1</vt:lpstr>
      <vt:lpstr>ZoneTitreColonne1...H12.10</vt:lpstr>
      <vt:lpstr>ZoneTitreColonne1...H12.11</vt:lpstr>
      <vt:lpstr>ZoneTitreColonne1...H12.12</vt:lpstr>
      <vt:lpstr>ZoneTitreColonne1...H12.2</vt:lpstr>
      <vt:lpstr>ZoneTitreColonne1...H12.3</vt:lpstr>
      <vt:lpstr>ZoneTitreColonne1...H12.4</vt:lpstr>
      <vt:lpstr>ZoneTitreColonne1...H12.5</vt:lpstr>
      <vt:lpstr>ZoneTitreColonne1...H12.6</vt:lpstr>
      <vt:lpstr>ZoneTitreColonne1...H12.7</vt:lpstr>
      <vt:lpstr>ZoneTitreColonne1...H12.8</vt:lpstr>
      <vt:lpstr>ZoneTitreColonne1...H12.9</vt:lpstr>
      <vt:lpstr>ZoneTitreColonne2...C14.1</vt:lpstr>
      <vt:lpstr>ZoneTitreColonne2...C14.10</vt:lpstr>
      <vt:lpstr>ZoneTitreColonne2...C14.11</vt:lpstr>
      <vt:lpstr>ZoneTitreColonne2...C14.12</vt:lpstr>
      <vt:lpstr>ZoneTitreColonne2...C14.2</vt:lpstr>
      <vt:lpstr>ZoneTitreColonne2...C14.3</vt:lpstr>
      <vt:lpstr>ZoneTitreColonne2...C14.4</vt:lpstr>
      <vt:lpstr>ZoneTitreColonne2...C14.5</vt:lpstr>
      <vt:lpstr>ZoneTitreColonne2...C14.6</vt:lpstr>
      <vt:lpstr>ZoneTitreColonne2...C14.7</vt:lpstr>
      <vt:lpstr>ZoneTitreColonne2...C14.8</vt:lpstr>
      <vt:lpstr>ZoneTitreColonne2...C14.9</vt:lpstr>
      <vt:lpstr>ZoneTitreLigne1..K3</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lastModifiedBy/>
  <dcterms:created xsi:type="dcterms:W3CDTF">2018-10-01T01:18:08Z</dcterms:created>
  <dcterms:modified xsi:type="dcterms:W3CDTF">2023-10-26T12:21:48Z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0x01010061F229F8F88F004FB020064CC96F3735</vt:lpwstr>
  </property>
</Properties>
</file>